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840" windowWidth="11340" windowHeight="60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'Sheet1'!$A$1:$V$153</definedName>
    <definedName name="_xlnm.Print_Titles" localSheetId="0">'Sheet1'!$2:$5</definedName>
  </definedNames>
  <calcPr fullCalcOnLoad="1"/>
</workbook>
</file>

<file path=xl/sharedStrings.xml><?xml version="1.0" encoding="utf-8"?>
<sst xmlns="http://schemas.openxmlformats.org/spreadsheetml/2006/main" count="749" uniqueCount="66">
  <si>
    <t>TOTAL</t>
  </si>
  <si>
    <t>Agriculture</t>
  </si>
  <si>
    <t>Education</t>
  </si>
  <si>
    <t>Electricity</t>
  </si>
  <si>
    <t>Housing</t>
  </si>
  <si>
    <t>Phase 1</t>
  </si>
  <si>
    <t>Phase 2</t>
  </si>
  <si>
    <t>Phase 3</t>
  </si>
  <si>
    <t>Phase 4</t>
  </si>
  <si>
    <t>Phase 5</t>
  </si>
  <si>
    <t>Phase 6</t>
  </si>
  <si>
    <t>Phase 7</t>
  </si>
  <si>
    <t>Phase 8</t>
  </si>
  <si>
    <t>Sector</t>
  </si>
  <si>
    <t>Number</t>
  </si>
  <si>
    <t>Value</t>
  </si>
  <si>
    <t>Processing &amp; Evaluating &amp; Pending</t>
  </si>
  <si>
    <t>On Hold &amp; Block</t>
  </si>
  <si>
    <t>Applications</t>
  </si>
  <si>
    <t xml:space="preserve">Oil Spares sub-total: </t>
  </si>
  <si>
    <t xml:space="preserve">GRAND TOTAL: </t>
  </si>
  <si>
    <t xml:space="preserve">Sub-total:  </t>
  </si>
  <si>
    <t>Processing &amp; Evaluating $ Pending</t>
  </si>
  <si>
    <t>Phase 9</t>
  </si>
  <si>
    <t>&amp; Non-compliant &amp; Inactive</t>
  </si>
  <si>
    <t>Null/Void</t>
  </si>
  <si>
    <t>Arrived</t>
  </si>
  <si>
    <t>Distributed</t>
  </si>
  <si>
    <t>Not</t>
  </si>
  <si>
    <t>available</t>
  </si>
  <si>
    <t>per phase</t>
  </si>
  <si>
    <t>The above table excludes the Oil Spares Sector</t>
  </si>
  <si>
    <t>Food Handling</t>
  </si>
  <si>
    <t>Foodbasket</t>
  </si>
  <si>
    <t>Medicine/Health</t>
  </si>
  <si>
    <t>Water and Sanitation</t>
  </si>
  <si>
    <t>Telecommunications</t>
  </si>
  <si>
    <t>Special Allocation</t>
  </si>
  <si>
    <t>Phase 10</t>
  </si>
  <si>
    <t>Phase</t>
  </si>
  <si>
    <t>As per WFP report, in some cases value of arrival for FOODBASKET Sector are lower than distribution since distribution includes cost of plastic bags in the NORTH value</t>
  </si>
  <si>
    <t>Allocations</t>
  </si>
  <si>
    <t>Arrived **</t>
  </si>
  <si>
    <t>Distributed ***</t>
  </si>
  <si>
    <t xml:space="preserve">** Arrival Figures as of </t>
  </si>
  <si>
    <t xml:space="preserve">*** Distribution Figures </t>
  </si>
  <si>
    <t xml:space="preserve">Inoperative/Inactive Hold </t>
  </si>
  <si>
    <t>Approved ( Notified )</t>
  </si>
  <si>
    <t>(</t>
  </si>
  <si>
    <t>)</t>
  </si>
  <si>
    <t>Approved(Notified)</t>
  </si>
  <si>
    <t>Phase 11</t>
  </si>
  <si>
    <t xml:space="preserve">  </t>
  </si>
  <si>
    <r>
      <t>Phase 10</t>
    </r>
    <r>
      <rPr>
        <b/>
        <sz val="14"/>
        <rFont val="Arial"/>
        <family val="2"/>
      </rPr>
      <t>*</t>
    </r>
  </si>
  <si>
    <r>
      <t>*</t>
    </r>
    <r>
      <rPr>
        <b/>
        <sz val="10"/>
        <rFont val="Arial"/>
        <family val="2"/>
      </rPr>
      <t xml:space="preserve"> In phase X, $84 Million were transferred from the ESD account to the ESB account</t>
    </r>
  </si>
  <si>
    <t>Others, 31 May 2002</t>
  </si>
  <si>
    <t>Inactive Hold</t>
  </si>
  <si>
    <t>Phase 12</t>
  </si>
  <si>
    <t>Food, 31 May 2002</t>
  </si>
  <si>
    <t>Housing, 30 April 2002</t>
  </si>
  <si>
    <t>Others**</t>
  </si>
  <si>
    <t>** Others include the 10 new additional sectors.</t>
  </si>
  <si>
    <t>Summary Status of Oil Spares Applications as of 01 July 2002</t>
  </si>
  <si>
    <t>Oil Spares, 01 July 2002</t>
  </si>
  <si>
    <t>Summary Status of Contract Applications under  59% (ESB) Account by Phase with Arrivals and Distribution as at 03 JULY 2002</t>
  </si>
  <si>
    <t>Others, 30 June 2002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</si>
</sst>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_-;&quot;$&quot;\ #,##0\-"/>
    <numFmt numFmtId="165" formatCode="&quot;$&quot;\ #,##0_-;[Red]&quot;$&quot;\ #,##0\-"/>
    <numFmt numFmtId="166" formatCode="&quot;$&quot;\ #,##0.00_-;&quot;$&quot;\ #,##0.00\-"/>
    <numFmt numFmtId="167" formatCode="&quot;$&quot;\ #,##0.00_-;[Red]&quot;$&quot;\ #,##0.00\-"/>
    <numFmt numFmtId="168" formatCode="_-&quot;$&quot;\ * #,##0_-;_-&quot;$&quot;\ * #,##0\-;_-&quot;$&quot;\ * &quot;-&quot;_-;_-@_-"/>
    <numFmt numFmtId="169" formatCode="_-* #,##0_-;_-* #,##0\-;_-* &quot;-&quot;_-;_-@_-"/>
    <numFmt numFmtId="170" formatCode="_-&quot;$&quot;\ * #,##0.00_-;_-&quot;$&quot;\ * #,##0.00\-;_-&quot;$&quot;\ * &quot;-&quot;??_-;_-@_-"/>
    <numFmt numFmtId="171" formatCode="_-* #,##0.00_-;_-* #,##0.00\-;_-* &quot;-&quot;??_-;_-@_-"/>
    <numFmt numFmtId="172" formatCode="&quot;$&quot;#,##0"/>
    <numFmt numFmtId="173" formatCode="0_)"/>
    <numFmt numFmtId="174" formatCode="#,##0;[Red]#,##0"/>
  </numFmts>
  <fonts count="10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u val="single"/>
      <sz val="10"/>
      <name val="Arial"/>
      <family val="2"/>
    </font>
    <font>
      <b/>
      <sz val="1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ck"/>
      <right style="thin"/>
      <top style="thin"/>
      <bottom style="thin"/>
    </border>
    <border>
      <left style="thick"/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thick"/>
      <bottom>
        <color indexed="63"/>
      </bottom>
    </border>
    <border>
      <left style="double"/>
      <right style="double"/>
      <top style="thin"/>
      <bottom style="thin"/>
    </border>
    <border>
      <left style="double"/>
      <right style="double"/>
      <top>
        <color indexed="63"/>
      </top>
      <bottom>
        <color indexed="63"/>
      </bottom>
    </border>
    <border>
      <left style="thick"/>
      <right style="thick"/>
      <top style="thick"/>
      <bottom style="thin"/>
    </border>
    <border>
      <left style="double"/>
      <right style="double"/>
      <top>
        <color indexed="63"/>
      </top>
      <bottom style="thin"/>
    </border>
    <border>
      <left style="thin"/>
      <right>
        <color indexed="63"/>
      </right>
      <top style="thin"/>
      <bottom style="thick"/>
    </border>
    <border>
      <left style="double"/>
      <right style="thin"/>
      <top style="thin"/>
      <bottom style="thick"/>
    </border>
    <border>
      <left style="double"/>
      <right style="double"/>
      <top style="thin"/>
      <bottom style="thick"/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n"/>
      <top style="thin"/>
      <bottom style="thick"/>
    </border>
    <border>
      <left style="thin"/>
      <right style="double"/>
      <top style="thin"/>
      <bottom style="thick"/>
    </border>
    <border>
      <left style="thin"/>
      <right style="double"/>
      <top style="thin"/>
      <bottom style="thin"/>
    </border>
    <border>
      <left style="thick"/>
      <right style="thick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ck"/>
    </border>
    <border>
      <left style="double"/>
      <right style="thick"/>
      <top style="thick"/>
      <bottom>
        <color indexed="63"/>
      </bottom>
    </border>
    <border>
      <left style="double"/>
      <right style="thick"/>
      <top>
        <color indexed="63"/>
      </top>
      <bottom>
        <color indexed="63"/>
      </bottom>
    </border>
    <border>
      <left style="double"/>
      <right style="thick"/>
      <top style="thin"/>
      <bottom style="thick"/>
    </border>
    <border>
      <left style="thick"/>
      <right style="thick"/>
      <top style="thin"/>
      <bottom>
        <color indexed="63"/>
      </bottom>
    </border>
    <border>
      <left style="double"/>
      <right style="thick"/>
      <top style="thin"/>
      <bottom style="thin"/>
    </border>
    <border>
      <left style="thick"/>
      <right style="thick"/>
      <top>
        <color indexed="63"/>
      </top>
      <bottom style="thin"/>
    </border>
    <border>
      <left style="double"/>
      <right style="thick"/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n"/>
      <top>
        <color indexed="63"/>
      </top>
      <bottom style="thin"/>
    </border>
    <border>
      <left style="double"/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 style="thick"/>
      <right style="thick"/>
      <top style="thin"/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ck"/>
      <bottom style="thin"/>
    </border>
    <border>
      <left style="double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n"/>
      <top>
        <color indexed="63"/>
      </top>
      <bottom style="thin"/>
    </border>
    <border>
      <left style="double"/>
      <right style="double"/>
      <top style="thick"/>
      <bottom style="thin"/>
    </border>
    <border>
      <left style="thin"/>
      <right>
        <color indexed="63"/>
      </right>
      <top style="thick"/>
      <bottom style="thin"/>
    </border>
    <border>
      <left style="double"/>
      <right>
        <color indexed="63"/>
      </right>
      <top style="thick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ck"/>
      <bottom>
        <color indexed="63"/>
      </bottom>
    </border>
    <border>
      <left>
        <color indexed="63"/>
      </left>
      <right style="double"/>
      <top style="thick"/>
      <bottom>
        <color indexed="63"/>
      </bottom>
    </border>
    <border>
      <left style="thick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9">
    <xf numFmtId="0" fontId="0" fillId="0" borderId="0" xfId="0" applyAlignment="1">
      <alignment/>
    </xf>
    <xf numFmtId="0" fontId="1" fillId="0" borderId="0" xfId="0" applyFont="1" applyAlignment="1">
      <alignment/>
    </xf>
    <xf numFmtId="172" fontId="1" fillId="0" borderId="1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NumberFormat="1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3" fillId="2" borderId="5" xfId="0" applyFont="1" applyFill="1" applyBorder="1" applyAlignment="1">
      <alignment/>
    </xf>
    <xf numFmtId="0" fontId="0" fillId="0" borderId="0" xfId="0" applyFont="1" applyAlignment="1">
      <alignment/>
    </xf>
    <xf numFmtId="0" fontId="3" fillId="2" borderId="3" xfId="0" applyNumberFormat="1" applyFont="1" applyFill="1" applyBorder="1" applyAlignment="1">
      <alignment/>
    </xf>
    <xf numFmtId="172" fontId="3" fillId="2" borderId="1" xfId="0" applyNumberFormat="1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2" borderId="7" xfId="0" applyFont="1" applyFill="1" applyBorder="1" applyAlignment="1">
      <alignment/>
    </xf>
    <xf numFmtId="172" fontId="3" fillId="2" borderId="8" xfId="0" applyNumberFormat="1" applyFont="1" applyFill="1" applyBorder="1" applyAlignment="1">
      <alignment/>
    </xf>
    <xf numFmtId="0" fontId="3" fillId="2" borderId="9" xfId="0" applyFont="1" applyFill="1" applyBorder="1" applyAlignment="1">
      <alignment/>
    </xf>
    <xf numFmtId="0" fontId="2" fillId="0" borderId="10" xfId="0" applyFont="1" applyBorder="1" applyAlignment="1">
      <alignment/>
    </xf>
    <xf numFmtId="0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2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/>
    </xf>
    <xf numFmtId="0" fontId="2" fillId="0" borderId="13" xfId="0" applyNumberFormat="1" applyFont="1" applyBorder="1" applyAlignment="1">
      <alignment horizontal="center"/>
    </xf>
    <xf numFmtId="3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/>
    </xf>
    <xf numFmtId="0" fontId="4" fillId="0" borderId="13" xfId="0" applyNumberFormat="1" applyFont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15" xfId="0" applyNumberFormat="1" applyFont="1" applyFill="1" applyBorder="1" applyAlignment="1">
      <alignment/>
    </xf>
    <xf numFmtId="172" fontId="1" fillId="0" borderId="16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3" fontId="1" fillId="0" borderId="16" xfId="0" applyNumberFormat="1" applyFont="1" applyBorder="1" applyAlignment="1">
      <alignment horizontal="center" vertical="center"/>
    </xf>
    <xf numFmtId="0" fontId="1" fillId="0" borderId="18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5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0" xfId="0" applyFont="1" applyAlignment="1">
      <alignment/>
    </xf>
    <xf numFmtId="0" fontId="3" fillId="2" borderId="22" xfId="0" applyNumberFormat="1" applyFont="1" applyFill="1" applyBorder="1" applyAlignment="1">
      <alignment/>
    </xf>
    <xf numFmtId="172" fontId="3" fillId="2" borderId="23" xfId="0" applyNumberFormat="1" applyFont="1" applyFill="1" applyBorder="1" applyAlignment="1">
      <alignment/>
    </xf>
    <xf numFmtId="0" fontId="3" fillId="2" borderId="17" xfId="0" applyNumberFormat="1" applyFont="1" applyFill="1" applyBorder="1" applyAlignment="1">
      <alignment/>
    </xf>
    <xf numFmtId="0" fontId="3" fillId="2" borderId="18" xfId="0" applyNumberFormat="1" applyFont="1" applyFill="1" applyBorder="1" applyAlignment="1">
      <alignment/>
    </xf>
    <xf numFmtId="172" fontId="3" fillId="2" borderId="24" xfId="0" applyNumberFormat="1" applyFont="1" applyFill="1" applyBorder="1" applyAlignment="1">
      <alignment/>
    </xf>
    <xf numFmtId="0" fontId="3" fillId="2" borderId="2" xfId="0" applyNumberFormat="1" applyFont="1" applyFill="1" applyBorder="1" applyAlignment="1">
      <alignment/>
    </xf>
    <xf numFmtId="0" fontId="3" fillId="2" borderId="12" xfId="0" applyNumberFormat="1" applyFont="1" applyFill="1" applyBorder="1" applyAlignment="1">
      <alignment/>
    </xf>
    <xf numFmtId="0" fontId="3" fillId="2" borderId="17" xfId="0" applyFont="1" applyFill="1" applyBorder="1" applyAlignment="1">
      <alignment/>
    </xf>
    <xf numFmtId="0" fontId="3" fillId="2" borderId="25" xfId="0" applyFont="1" applyFill="1" applyBorder="1" applyAlignment="1">
      <alignment horizontal="center"/>
    </xf>
    <xf numFmtId="3" fontId="2" fillId="0" borderId="26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3" fontId="3" fillId="2" borderId="27" xfId="0" applyNumberFormat="1" applyFont="1" applyFill="1" applyBorder="1" applyAlignment="1">
      <alignment/>
    </xf>
    <xf numFmtId="3" fontId="2" fillId="0" borderId="28" xfId="0" applyNumberFormat="1" applyFont="1" applyBorder="1" applyAlignment="1">
      <alignment horizontal="center"/>
    </xf>
    <xf numFmtId="3" fontId="2" fillId="0" borderId="29" xfId="0" applyNumberFormat="1" applyFont="1" applyBorder="1" applyAlignment="1">
      <alignment horizontal="center"/>
    </xf>
    <xf numFmtId="3" fontId="1" fillId="0" borderId="30" xfId="0" applyNumberFormat="1" applyFont="1" applyBorder="1" applyAlignment="1">
      <alignment horizontal="center" vertical="center"/>
    </xf>
    <xf numFmtId="172" fontId="2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/>
    </xf>
    <xf numFmtId="172" fontId="3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7" fillId="0" borderId="31" xfId="0" applyFont="1" applyBorder="1" applyAlignment="1">
      <alignment/>
    </xf>
    <xf numFmtId="0" fontId="7" fillId="0" borderId="25" xfId="0" applyFont="1" applyBorder="1" applyAlignment="1">
      <alignment/>
    </xf>
    <xf numFmtId="0" fontId="7" fillId="0" borderId="3" xfId="0" applyNumberFormat="1" applyFont="1" applyBorder="1" applyAlignment="1">
      <alignment/>
    </xf>
    <xf numFmtId="172" fontId="7" fillId="0" borderId="1" xfId="0" applyNumberFormat="1" applyFont="1" applyBorder="1" applyAlignment="1">
      <alignment/>
    </xf>
    <xf numFmtId="0" fontId="7" fillId="0" borderId="2" xfId="0" applyFont="1" applyBorder="1" applyAlignment="1">
      <alignment/>
    </xf>
    <xf numFmtId="0" fontId="7" fillId="0" borderId="12" xfId="0" applyNumberFormat="1" applyFont="1" applyBorder="1" applyAlignment="1">
      <alignment/>
    </xf>
    <xf numFmtId="172" fontId="7" fillId="0" borderId="32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4" xfId="0" applyFont="1" applyBorder="1" applyAlignment="1">
      <alignment/>
    </xf>
    <xf numFmtId="0" fontId="7" fillId="0" borderId="33" xfId="0" applyFont="1" applyBorder="1" applyAlignment="1">
      <alignment/>
    </xf>
    <xf numFmtId="172" fontId="7" fillId="3" borderId="34" xfId="0" applyNumberFormat="1" applyFont="1" applyFill="1" applyBorder="1" applyAlignment="1">
      <alignment/>
    </xf>
    <xf numFmtId="172" fontId="7" fillId="0" borderId="34" xfId="0" applyNumberFormat="1" applyFont="1" applyBorder="1" applyAlignment="1">
      <alignment/>
    </xf>
    <xf numFmtId="0" fontId="7" fillId="0" borderId="35" xfId="0" applyNumberFormat="1" applyFont="1" applyBorder="1" applyAlignment="1">
      <alignment/>
    </xf>
    <xf numFmtId="172" fontId="7" fillId="0" borderId="36" xfId="0" applyNumberFormat="1" applyFont="1" applyBorder="1" applyAlignment="1">
      <alignment/>
    </xf>
    <xf numFmtId="0" fontId="7" fillId="0" borderId="37" xfId="0" applyFont="1" applyBorder="1" applyAlignment="1">
      <alignment/>
    </xf>
    <xf numFmtId="172" fontId="7" fillId="0" borderId="38" xfId="0" applyNumberFormat="1" applyFont="1" applyBorder="1" applyAlignment="1">
      <alignment/>
    </xf>
    <xf numFmtId="172" fontId="7" fillId="0" borderId="24" xfId="0" applyNumberFormat="1" applyFont="1" applyBorder="1" applyAlignment="1">
      <alignment/>
    </xf>
    <xf numFmtId="0" fontId="7" fillId="0" borderId="39" xfId="0" applyNumberFormat="1" applyFont="1" applyBorder="1" applyAlignment="1">
      <alignment/>
    </xf>
    <xf numFmtId="0" fontId="3" fillId="0" borderId="40" xfId="0" applyFont="1" applyBorder="1" applyAlignment="1">
      <alignment/>
    </xf>
    <xf numFmtId="0" fontId="0" fillId="0" borderId="40" xfId="0" applyFont="1" applyBorder="1" applyAlignment="1">
      <alignment/>
    </xf>
    <xf numFmtId="172" fontId="0" fillId="0" borderId="40" xfId="0" applyNumberFormat="1" applyFont="1" applyBorder="1" applyAlignment="1">
      <alignment horizontal="right"/>
    </xf>
    <xf numFmtId="0" fontId="0" fillId="0" borderId="40" xfId="0" applyNumberFormat="1" applyFont="1" applyBorder="1" applyAlignment="1">
      <alignment/>
    </xf>
    <xf numFmtId="172" fontId="0" fillId="0" borderId="4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8" fillId="0" borderId="0" xfId="0" applyFont="1" applyAlignment="1">
      <alignment/>
    </xf>
    <xf numFmtId="172" fontId="0" fillId="0" borderId="0" xfId="0" applyNumberFormat="1" applyFont="1" applyAlignment="1">
      <alignment horizontal="right"/>
    </xf>
    <xf numFmtId="0" fontId="8" fillId="0" borderId="0" xfId="0" applyNumberFormat="1" applyFont="1" applyAlignment="1">
      <alignment/>
    </xf>
    <xf numFmtId="0" fontId="7" fillId="0" borderId="7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41" xfId="0" applyNumberFormat="1" applyFont="1" applyBorder="1" applyAlignment="1">
      <alignment/>
    </xf>
    <xf numFmtId="172" fontId="7" fillId="0" borderId="8" xfId="0" applyNumberFormat="1" applyFont="1" applyBorder="1" applyAlignment="1">
      <alignment/>
    </xf>
    <xf numFmtId="0" fontId="7" fillId="0" borderId="9" xfId="0" applyFont="1" applyBorder="1" applyAlignment="1">
      <alignment/>
    </xf>
    <xf numFmtId="0" fontId="7" fillId="0" borderId="15" xfId="0" applyNumberFormat="1" applyFont="1" applyBorder="1" applyAlignment="1">
      <alignment/>
    </xf>
    <xf numFmtId="172" fontId="7" fillId="0" borderId="11" xfId="0" applyNumberFormat="1" applyFont="1" applyBorder="1" applyAlignment="1">
      <alignment/>
    </xf>
    <xf numFmtId="3" fontId="7" fillId="0" borderId="28" xfId="0" applyNumberFormat="1" applyFont="1" applyBorder="1" applyAlignment="1">
      <alignment/>
    </xf>
    <xf numFmtId="0" fontId="7" fillId="0" borderId="5" xfId="0" applyFont="1" applyBorder="1" applyAlignment="1">
      <alignment/>
    </xf>
    <xf numFmtId="172" fontId="7" fillId="0" borderId="13" xfId="0" applyNumberFormat="1" applyFont="1" applyBorder="1" applyAlignment="1">
      <alignment/>
    </xf>
    <xf numFmtId="3" fontId="7" fillId="0" borderId="29" xfId="0" applyNumberFormat="1" applyFont="1" applyBorder="1" applyAlignment="1">
      <alignment/>
    </xf>
    <xf numFmtId="172" fontId="5" fillId="0" borderId="13" xfId="0" applyNumberFormat="1" applyFont="1" applyBorder="1" applyAlignment="1">
      <alignment horizontal="center"/>
    </xf>
    <xf numFmtId="172" fontId="5" fillId="0" borderId="29" xfId="0" applyNumberFormat="1" applyFont="1" applyBorder="1" applyAlignment="1">
      <alignment horizontal="center"/>
    </xf>
    <xf numFmtId="172" fontId="7" fillId="0" borderId="15" xfId="0" applyNumberFormat="1" applyFont="1" applyBorder="1" applyAlignment="1">
      <alignment/>
    </xf>
    <xf numFmtId="3" fontId="7" fillId="0" borderId="42" xfId="0" applyNumberFormat="1" applyFont="1" applyBorder="1" applyAlignment="1">
      <alignment/>
    </xf>
    <xf numFmtId="0" fontId="7" fillId="0" borderId="43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2" xfId="0" applyNumberFormat="1" applyFont="1" applyBorder="1" applyAlignment="1">
      <alignment horizontal="center" vertical="center"/>
    </xf>
    <xf numFmtId="172" fontId="7" fillId="0" borderId="16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3" fontId="7" fillId="0" borderId="16" xfId="0" applyNumberFormat="1" applyFont="1" applyBorder="1" applyAlignment="1">
      <alignment horizontal="center" vertical="center"/>
    </xf>
    <xf numFmtId="0" fontId="7" fillId="0" borderId="18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10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13" xfId="0" applyNumberFormat="1" applyFont="1" applyBorder="1" applyAlignment="1">
      <alignment horizontal="center"/>
    </xf>
    <xf numFmtId="3" fontId="5" fillId="0" borderId="29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7" fillId="0" borderId="10" xfId="0" applyFont="1" applyBorder="1" applyAlignment="1">
      <alignment/>
    </xf>
    <xf numFmtId="172" fontId="3" fillId="2" borderId="12" xfId="0" applyNumberFormat="1" applyFont="1" applyFill="1" applyBorder="1" applyAlignment="1">
      <alignment/>
    </xf>
    <xf numFmtId="172" fontId="3" fillId="2" borderId="32" xfId="0" applyNumberFormat="1" applyFont="1" applyFill="1" applyBorder="1" applyAlignment="1">
      <alignment/>
    </xf>
    <xf numFmtId="172" fontId="0" fillId="0" borderId="12" xfId="0" applyNumberFormat="1" applyFont="1" applyBorder="1" applyAlignment="1">
      <alignment/>
    </xf>
    <xf numFmtId="172" fontId="0" fillId="0" borderId="32" xfId="0" applyNumberFormat="1" applyFont="1" applyBorder="1" applyAlignment="1">
      <alignment/>
    </xf>
    <xf numFmtId="172" fontId="3" fillId="2" borderId="18" xfId="0" applyNumberFormat="1" applyFont="1" applyFill="1" applyBorder="1" applyAlignment="1">
      <alignment/>
    </xf>
    <xf numFmtId="172" fontId="3" fillId="2" borderId="30" xfId="0" applyNumberFormat="1" applyFont="1" applyFill="1" applyBorder="1" applyAlignment="1">
      <alignment/>
    </xf>
    <xf numFmtId="172" fontId="3" fillId="2" borderId="44" xfId="0" applyNumberFormat="1" applyFont="1" applyFill="1" applyBorder="1" applyAlignment="1">
      <alignment horizontal="right"/>
    </xf>
    <xf numFmtId="172" fontId="3" fillId="2" borderId="15" xfId="0" applyNumberFormat="1" applyFont="1" applyFill="1" applyBorder="1" applyAlignment="1">
      <alignment/>
    </xf>
    <xf numFmtId="172" fontId="3" fillId="2" borderId="42" xfId="0" applyNumberFormat="1" applyFont="1" applyFill="1" applyBorder="1" applyAlignment="1">
      <alignment/>
    </xf>
    <xf numFmtId="172" fontId="7" fillId="0" borderId="45" xfId="0" applyNumberFormat="1" applyFont="1" applyBorder="1" applyAlignment="1">
      <alignment/>
    </xf>
    <xf numFmtId="172" fontId="7" fillId="0" borderId="46" xfId="0" applyNumberFormat="1" applyFont="1" applyBorder="1" applyAlignment="1">
      <alignment/>
    </xf>
    <xf numFmtId="172" fontId="7" fillId="3" borderId="1" xfId="0" applyNumberFormat="1" applyFont="1" applyFill="1" applyBorder="1" applyAlignment="1">
      <alignment/>
    </xf>
    <xf numFmtId="172" fontId="7" fillId="3" borderId="32" xfId="0" applyNumberFormat="1" applyFont="1" applyFill="1" applyBorder="1" applyAlignment="1">
      <alignment/>
    </xf>
    <xf numFmtId="172" fontId="7" fillId="0" borderId="47" xfId="0" applyNumberFormat="1" applyFont="1" applyBorder="1" applyAlignment="1">
      <alignment/>
    </xf>
    <xf numFmtId="172" fontId="7" fillId="0" borderId="48" xfId="0" applyNumberFormat="1" applyFont="1" applyBorder="1" applyAlignment="1">
      <alignment/>
    </xf>
    <xf numFmtId="3" fontId="1" fillId="0" borderId="47" xfId="0" applyNumberFormat="1" applyFont="1" applyBorder="1" applyAlignment="1">
      <alignment/>
    </xf>
    <xf numFmtId="3" fontId="1" fillId="0" borderId="23" xfId="0" applyNumberFormat="1" applyFont="1" applyBorder="1" applyAlignment="1">
      <alignment horizontal="center" vertical="center"/>
    </xf>
    <xf numFmtId="172" fontId="3" fillId="2" borderId="16" xfId="0" applyNumberFormat="1" applyFont="1" applyFill="1" applyBorder="1" applyAlignment="1">
      <alignment/>
    </xf>
    <xf numFmtId="3" fontId="2" fillId="0" borderId="49" xfId="0" applyNumberFormat="1" applyFont="1" applyBorder="1" applyAlignment="1">
      <alignment horizontal="center"/>
    </xf>
    <xf numFmtId="3" fontId="2" fillId="0" borderId="50" xfId="0" applyNumberFormat="1" applyFont="1" applyBorder="1" applyAlignment="1">
      <alignment horizontal="center"/>
    </xf>
    <xf numFmtId="3" fontId="1" fillId="0" borderId="17" xfId="0" applyNumberFormat="1" applyFont="1" applyBorder="1" applyAlignment="1">
      <alignment horizontal="center" vertical="center"/>
    </xf>
    <xf numFmtId="3" fontId="7" fillId="0" borderId="17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/>
    </xf>
    <xf numFmtId="3" fontId="7" fillId="0" borderId="23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1" fillId="0" borderId="47" xfId="0" applyFont="1" applyBorder="1" applyAlignment="1">
      <alignment/>
    </xf>
    <xf numFmtId="172" fontId="2" fillId="0" borderId="20" xfId="0" applyNumberFormat="1" applyFont="1" applyBorder="1" applyAlignment="1">
      <alignment horizontal="right"/>
    </xf>
    <xf numFmtId="172" fontId="2" fillId="0" borderId="10" xfId="0" applyNumberFormat="1" applyFont="1" applyBorder="1" applyAlignment="1">
      <alignment horizontal="center"/>
    </xf>
    <xf numFmtId="172" fontId="1" fillId="0" borderId="44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172" fontId="1" fillId="0" borderId="7" xfId="0" applyNumberFormat="1" applyFont="1" applyBorder="1" applyAlignment="1">
      <alignment horizontal="right"/>
    </xf>
    <xf numFmtId="172" fontId="1" fillId="0" borderId="48" xfId="0" applyNumberFormat="1" applyFont="1" applyBorder="1" applyAlignment="1">
      <alignment horizontal="right"/>
    </xf>
    <xf numFmtId="172" fontId="1" fillId="0" borderId="5" xfId="0" applyNumberFormat="1" applyFont="1" applyBorder="1" applyAlignment="1">
      <alignment horizontal="right"/>
    </xf>
    <xf numFmtId="172" fontId="1" fillId="3" borderId="45" xfId="0" applyNumberFormat="1" applyFont="1" applyFill="1" applyBorder="1" applyAlignment="1">
      <alignment horizontal="right"/>
    </xf>
    <xf numFmtId="172" fontId="1" fillId="0" borderId="45" xfId="0" applyNumberFormat="1" applyFont="1" applyBorder="1" applyAlignment="1">
      <alignment horizontal="right"/>
    </xf>
    <xf numFmtId="0" fontId="3" fillId="2" borderId="1" xfId="0" applyNumberFormat="1" applyFont="1" applyFill="1" applyBorder="1" applyAlignment="1">
      <alignment/>
    </xf>
    <xf numFmtId="0" fontId="3" fillId="2" borderId="16" xfId="0" applyNumberFormat="1" applyFont="1" applyFill="1" applyBorder="1" applyAlignment="1">
      <alignment/>
    </xf>
    <xf numFmtId="0" fontId="7" fillId="0" borderId="51" xfId="0" applyNumberFormat="1" applyFont="1" applyBorder="1" applyAlignment="1">
      <alignment/>
    </xf>
    <xf numFmtId="0" fontId="7" fillId="0" borderId="52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2" borderId="44" xfId="0" applyNumberFormat="1" applyFont="1" applyFill="1" applyBorder="1" applyAlignment="1">
      <alignment horizontal="right"/>
    </xf>
    <xf numFmtId="0" fontId="7" fillId="0" borderId="47" xfId="0" applyFont="1" applyBorder="1" applyAlignment="1">
      <alignment/>
    </xf>
    <xf numFmtId="0" fontId="3" fillId="2" borderId="47" xfId="0" applyFont="1" applyFill="1" applyBorder="1" applyAlignment="1">
      <alignment/>
    </xf>
    <xf numFmtId="0" fontId="7" fillId="0" borderId="45" xfId="0" applyFont="1" applyBorder="1" applyAlignment="1">
      <alignment/>
    </xf>
    <xf numFmtId="0" fontId="3" fillId="2" borderId="53" xfId="0" applyNumberFormat="1" applyFont="1" applyFill="1" applyBorder="1" applyAlignment="1">
      <alignment/>
    </xf>
    <xf numFmtId="0" fontId="7" fillId="0" borderId="48" xfId="0" applyFont="1" applyBorder="1" applyAlignment="1">
      <alignment/>
    </xf>
    <xf numFmtId="0" fontId="2" fillId="0" borderId="48" xfId="0" applyFont="1" applyBorder="1" applyAlignment="1">
      <alignment horizontal="center"/>
    </xf>
    <xf numFmtId="0" fontId="7" fillId="0" borderId="51" xfId="0" applyFont="1" applyBorder="1" applyAlignment="1">
      <alignment/>
    </xf>
    <xf numFmtId="0" fontId="3" fillId="2" borderId="54" xfId="0" applyFont="1" applyFill="1" applyBorder="1" applyAlignment="1">
      <alignment/>
    </xf>
    <xf numFmtId="172" fontId="3" fillId="2" borderId="54" xfId="0" applyNumberFormat="1" applyFont="1" applyFill="1" applyBorder="1" applyAlignment="1">
      <alignment/>
    </xf>
    <xf numFmtId="172" fontId="3" fillId="2" borderId="47" xfId="0" applyNumberFormat="1" applyFont="1" applyFill="1" applyBorder="1" applyAlignment="1">
      <alignment/>
    </xf>
    <xf numFmtId="3" fontId="3" fillId="2" borderId="53" xfId="0" applyNumberFormat="1" applyFont="1" applyFill="1" applyBorder="1" applyAlignment="1">
      <alignment/>
    </xf>
    <xf numFmtId="0" fontId="7" fillId="2" borderId="47" xfId="0" applyFont="1" applyFill="1" applyBorder="1" applyAlignment="1">
      <alignment/>
    </xf>
    <xf numFmtId="172" fontId="7" fillId="2" borderId="47" xfId="0" applyNumberFormat="1" applyFont="1" applyFill="1" applyBorder="1" applyAlignment="1">
      <alignment/>
    </xf>
    <xf numFmtId="0" fontId="7" fillId="0" borderId="50" xfId="0" applyFont="1" applyBorder="1" applyAlignment="1">
      <alignment/>
    </xf>
    <xf numFmtId="0" fontId="1" fillId="0" borderId="51" xfId="0" applyFont="1" applyBorder="1" applyAlignment="1">
      <alignment/>
    </xf>
    <xf numFmtId="0" fontId="3" fillId="2" borderId="55" xfId="0" applyNumberFormat="1" applyFont="1" applyFill="1" applyBorder="1" applyAlignment="1">
      <alignment/>
    </xf>
    <xf numFmtId="0" fontId="7" fillId="0" borderId="54" xfId="0" applyFont="1" applyBorder="1" applyAlignment="1">
      <alignment/>
    </xf>
    <xf numFmtId="172" fontId="1" fillId="0" borderId="47" xfId="0" applyNumberFormat="1" applyFont="1" applyBorder="1" applyAlignment="1">
      <alignment/>
    </xf>
    <xf numFmtId="172" fontId="3" fillId="2" borderId="27" xfId="0" applyNumberFormat="1" applyFont="1" applyFill="1" applyBorder="1" applyAlignment="1">
      <alignment/>
    </xf>
    <xf numFmtId="172" fontId="7" fillId="0" borderId="54" xfId="0" applyNumberFormat="1" applyFont="1" applyBorder="1" applyAlignment="1">
      <alignment/>
    </xf>
    <xf numFmtId="172" fontId="3" fillId="2" borderId="53" xfId="0" applyNumberFormat="1" applyFont="1" applyFill="1" applyBorder="1" applyAlignment="1">
      <alignment/>
    </xf>
    <xf numFmtId="0" fontId="7" fillId="2" borderId="48" xfId="0" applyFont="1" applyFill="1" applyBorder="1" applyAlignment="1">
      <alignment/>
    </xf>
    <xf numFmtId="172" fontId="7" fillId="2" borderId="48" xfId="0" applyNumberFormat="1" applyFont="1" applyFill="1" applyBorder="1" applyAlignment="1">
      <alignment/>
    </xf>
    <xf numFmtId="0" fontId="3" fillId="2" borderId="51" xfId="0" applyFont="1" applyFill="1" applyBorder="1" applyAlignment="1">
      <alignment/>
    </xf>
    <xf numFmtId="0" fontId="2" fillId="0" borderId="50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1" fillId="0" borderId="56" xfId="0" applyNumberFormat="1" applyFont="1" applyBorder="1" applyAlignment="1">
      <alignment horizontal="center" vertical="center"/>
    </xf>
    <xf numFmtId="0" fontId="3" fillId="2" borderId="57" xfId="0" applyNumberFormat="1" applyFont="1" applyFill="1" applyBorder="1" applyAlignment="1">
      <alignment/>
    </xf>
    <xf numFmtId="172" fontId="2" fillId="0" borderId="21" xfId="0" applyNumberFormat="1" applyFont="1" applyBorder="1" applyAlignment="1">
      <alignment horizontal="right"/>
    </xf>
    <xf numFmtId="172" fontId="2" fillId="0" borderId="4" xfId="0" applyNumberFormat="1" applyFont="1" applyBorder="1" applyAlignment="1">
      <alignment horizontal="center"/>
    </xf>
    <xf numFmtId="172" fontId="4" fillId="0" borderId="4" xfId="0" applyNumberFormat="1" applyFont="1" applyBorder="1" applyAlignment="1">
      <alignment horizontal="right"/>
    </xf>
    <xf numFmtId="172" fontId="3" fillId="2" borderId="58" xfId="0" applyNumberFormat="1" applyFont="1" applyFill="1" applyBorder="1" applyAlignment="1">
      <alignment/>
    </xf>
    <xf numFmtId="172" fontId="7" fillId="3" borderId="46" xfId="0" applyNumberFormat="1" applyFont="1" applyFill="1" applyBorder="1" applyAlignment="1">
      <alignment/>
    </xf>
    <xf numFmtId="0" fontId="1" fillId="3" borderId="0" xfId="0" applyFont="1" applyFill="1" applyAlignment="1">
      <alignment/>
    </xf>
    <xf numFmtId="0" fontId="1" fillId="3" borderId="0" xfId="0" applyNumberFormat="1" applyFont="1" applyFill="1" applyAlignment="1">
      <alignment/>
    </xf>
    <xf numFmtId="172" fontId="1" fillId="3" borderId="0" xfId="0" applyNumberFormat="1" applyFont="1" applyFill="1" applyAlignment="1">
      <alignment/>
    </xf>
    <xf numFmtId="172" fontId="0" fillId="2" borderId="48" xfId="0" applyNumberFormat="1" applyFont="1" applyFill="1" applyBorder="1" applyAlignment="1">
      <alignment/>
    </xf>
    <xf numFmtId="0" fontId="0" fillId="2" borderId="48" xfId="0" applyFont="1" applyFill="1" applyBorder="1" applyAlignment="1">
      <alignment/>
    </xf>
    <xf numFmtId="172" fontId="3" fillId="2" borderId="59" xfId="0" applyNumberFormat="1" applyFont="1" applyFill="1" applyBorder="1" applyAlignment="1">
      <alignment/>
    </xf>
    <xf numFmtId="3" fontId="3" fillId="2" borderId="16" xfId="0" applyNumberFormat="1" applyFont="1" applyFill="1" applyBorder="1" applyAlignment="1">
      <alignment/>
    </xf>
    <xf numFmtId="0" fontId="3" fillId="2" borderId="60" xfId="0" applyFont="1" applyFill="1" applyBorder="1" applyAlignment="1">
      <alignment/>
    </xf>
    <xf numFmtId="0" fontId="7" fillId="0" borderId="52" xfId="0" applyFont="1" applyBorder="1" applyAlignment="1">
      <alignment/>
    </xf>
    <xf numFmtId="0" fontId="6" fillId="0" borderId="0" xfId="0" applyFont="1" applyBorder="1" applyAlignment="1">
      <alignment horizontal="left"/>
    </xf>
    <xf numFmtId="172" fontId="7" fillId="0" borderId="5" xfId="0" applyNumberFormat="1" applyFont="1" applyBorder="1" applyAlignment="1">
      <alignment horizontal="right"/>
    </xf>
    <xf numFmtId="172" fontId="7" fillId="3" borderId="45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5" fillId="0" borderId="61" xfId="0" applyFont="1" applyBorder="1" applyAlignment="1">
      <alignment horizontal="center"/>
    </xf>
    <xf numFmtId="3" fontId="2" fillId="0" borderId="62" xfId="0" applyNumberFormat="1" applyFont="1" applyBorder="1" applyAlignment="1">
      <alignment horizontal="center"/>
    </xf>
    <xf numFmtId="3" fontId="2" fillId="0" borderId="63" xfId="0" applyNumberFormat="1" applyFont="1" applyBorder="1" applyAlignment="1">
      <alignment horizontal="center"/>
    </xf>
    <xf numFmtId="0" fontId="2" fillId="0" borderId="62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63" xfId="0" applyFont="1" applyBorder="1" applyAlignment="1">
      <alignment horizontal="center"/>
    </xf>
    <xf numFmtId="172" fontId="1" fillId="0" borderId="16" xfId="0" applyNumberFormat="1" applyFont="1" applyBorder="1" applyAlignment="1">
      <alignment horizontal="center" vertical="center"/>
    </xf>
    <xf numFmtId="172" fontId="1" fillId="0" borderId="53" xfId="0" applyNumberFormat="1" applyFont="1" applyBorder="1" applyAlignment="1">
      <alignment horizontal="center" vertical="center"/>
    </xf>
    <xf numFmtId="172" fontId="1" fillId="0" borderId="27" xfId="0" applyNumberFormat="1" applyFont="1" applyBorder="1" applyAlignment="1">
      <alignment horizontal="center" vertical="center"/>
    </xf>
    <xf numFmtId="3" fontId="2" fillId="0" borderId="26" xfId="0" applyNumberFormat="1" applyFont="1" applyBorder="1" applyAlignment="1">
      <alignment horizontal="center"/>
    </xf>
    <xf numFmtId="3" fontId="2" fillId="0" borderId="61" xfId="0" applyNumberFormat="1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61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3" fillId="2" borderId="64" xfId="0" applyFont="1" applyFill="1" applyBorder="1" applyAlignment="1">
      <alignment horizontal="right"/>
    </xf>
    <xf numFmtId="0" fontId="3" fillId="2" borderId="65" xfId="0" applyFont="1" applyFill="1" applyBorder="1" applyAlignment="1">
      <alignment horizontal="right"/>
    </xf>
    <xf numFmtId="0" fontId="5" fillId="0" borderId="10" xfId="0" applyNumberFormat="1" applyFont="1" applyBorder="1" applyAlignment="1">
      <alignment horizontal="center"/>
    </xf>
    <xf numFmtId="0" fontId="5" fillId="0" borderId="61" xfId="0" applyNumberFormat="1" applyFont="1" applyBorder="1" applyAlignment="1">
      <alignment horizontal="center"/>
    </xf>
    <xf numFmtId="0" fontId="2" fillId="0" borderId="20" xfId="0" applyNumberFormat="1" applyFont="1" applyBorder="1" applyAlignment="1">
      <alignment horizontal="center"/>
    </xf>
    <xf numFmtId="0" fontId="2" fillId="0" borderId="63" xfId="0" applyNumberFormat="1" applyFont="1" applyBorder="1" applyAlignment="1">
      <alignment horizontal="center"/>
    </xf>
    <xf numFmtId="0" fontId="3" fillId="2" borderId="5" xfId="0" applyFont="1" applyFill="1" applyBorder="1" applyAlignment="1">
      <alignment horizontal="right"/>
    </xf>
    <xf numFmtId="0" fontId="3" fillId="2" borderId="6" xfId="0" applyFont="1" applyFill="1" applyBorder="1" applyAlignment="1">
      <alignment horizontal="right"/>
    </xf>
    <xf numFmtId="0" fontId="6" fillId="0" borderId="66" xfId="0" applyFont="1" applyBorder="1" applyAlignment="1">
      <alignment horizontal="center"/>
    </xf>
    <xf numFmtId="0" fontId="1" fillId="0" borderId="66" xfId="0" applyFont="1" applyBorder="1" applyAlignment="1">
      <alignment horizontal="center"/>
    </xf>
    <xf numFmtId="3" fontId="5" fillId="0" borderId="26" xfId="0" applyNumberFormat="1" applyFont="1" applyBorder="1" applyAlignment="1">
      <alignment horizontal="center"/>
    </xf>
    <xf numFmtId="3" fontId="5" fillId="0" borderId="61" xfId="0" applyNumberFormat="1" applyFont="1" applyBorder="1" applyAlignment="1">
      <alignment horizontal="center"/>
    </xf>
    <xf numFmtId="172" fontId="7" fillId="0" borderId="16" xfId="0" applyNumberFormat="1" applyFont="1" applyBorder="1" applyAlignment="1">
      <alignment horizontal="center" vertical="center"/>
    </xf>
    <xf numFmtId="172" fontId="7" fillId="0" borderId="53" xfId="0" applyNumberFormat="1" applyFont="1" applyBorder="1" applyAlignment="1">
      <alignment horizontal="center" vertical="center"/>
    </xf>
    <xf numFmtId="172" fontId="7" fillId="0" borderId="27" xfId="0" applyNumberFormat="1" applyFont="1" applyBorder="1" applyAlignment="1">
      <alignment horizontal="center" vertical="center"/>
    </xf>
    <xf numFmtId="0" fontId="9" fillId="0" borderId="66" xfId="0" applyFont="1" applyBorder="1" applyAlignment="1">
      <alignment horizontal="center"/>
    </xf>
    <xf numFmtId="0" fontId="7" fillId="0" borderId="55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/>
    </xf>
    <xf numFmtId="0" fontId="2" fillId="0" borderId="61" xfId="0" applyNumberFormat="1" applyFont="1" applyBorder="1" applyAlignment="1">
      <alignment horizontal="center"/>
    </xf>
    <xf numFmtId="0" fontId="2" fillId="0" borderId="40" xfId="0" applyNumberFormat="1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61" xfId="0" applyFont="1" applyBorder="1" applyAlignment="1">
      <alignment horizontal="center"/>
    </xf>
    <xf numFmtId="0" fontId="1" fillId="0" borderId="55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7" fillId="0" borderId="51" xfId="0" applyFont="1" applyFill="1" applyBorder="1" applyAlignment="1">
      <alignment/>
    </xf>
    <xf numFmtId="172" fontId="7" fillId="0" borderId="1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53"/>
  <sheetViews>
    <sheetView tabSelected="1" workbookViewId="0" topLeftCell="A1">
      <selection activeCell="A2" sqref="A2"/>
    </sheetView>
  </sheetViews>
  <sheetFormatPr defaultColWidth="9.140625" defaultRowHeight="12.75"/>
  <cols>
    <col min="1" max="1" width="9.7109375" style="1" customWidth="1"/>
    <col min="2" max="2" width="17.57421875" style="1" bestFit="1" customWidth="1"/>
    <col min="3" max="3" width="14.7109375" style="1" bestFit="1" customWidth="1"/>
    <col min="4" max="4" width="8.7109375" style="19" bestFit="1" customWidth="1"/>
    <col min="5" max="5" width="24.421875" style="20" bestFit="1" customWidth="1"/>
    <col min="6" max="6" width="7.421875" style="1" bestFit="1" customWidth="1"/>
    <col min="7" max="7" width="13.7109375" style="20" bestFit="1" customWidth="1"/>
    <col min="8" max="8" width="6.00390625" style="1" bestFit="1" customWidth="1"/>
    <col min="9" max="9" width="2.00390625" style="1" bestFit="1" customWidth="1"/>
    <col min="10" max="10" width="5.00390625" style="1" bestFit="1" customWidth="1"/>
    <col min="11" max="11" width="2.00390625" style="1" bestFit="1" customWidth="1"/>
    <col min="12" max="12" width="14.7109375" style="20" bestFit="1" customWidth="1"/>
    <col min="13" max="13" width="3.00390625" style="20" bestFit="1" customWidth="1"/>
    <col min="14" max="14" width="14.7109375" style="20" customWidth="1"/>
    <col min="15" max="15" width="3.00390625" style="20" bestFit="1" customWidth="1"/>
    <col min="16" max="16" width="7.421875" style="1" bestFit="1" customWidth="1"/>
    <col min="17" max="17" width="13.7109375" style="24" bestFit="1" customWidth="1"/>
    <col min="18" max="18" width="7.421875" style="24" bestFit="1" customWidth="1"/>
    <col min="19" max="19" width="12.140625" style="24" bestFit="1" customWidth="1"/>
    <col min="20" max="20" width="8.00390625" style="19" bestFit="1" customWidth="1"/>
    <col min="21" max="21" width="19.8515625" style="0" customWidth="1"/>
    <col min="22" max="22" width="19.28125" style="0" customWidth="1"/>
  </cols>
  <sheetData>
    <row r="1" spans="1:22" ht="26.25" customHeight="1" thickBot="1">
      <c r="A1" s="244" t="s">
        <v>64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244"/>
      <c r="U1" s="244"/>
      <c r="V1" s="244"/>
    </row>
    <row r="2" spans="1:22" s="37" customFormat="1" ht="12.75" customHeight="1" thickTop="1">
      <c r="A2" s="189"/>
      <c r="B2" s="36"/>
      <c r="C2" s="192"/>
      <c r="D2" s="250" t="s">
        <v>0</v>
      </c>
      <c r="E2" s="234"/>
      <c r="F2" s="213" t="s">
        <v>0</v>
      </c>
      <c r="G2" s="214"/>
      <c r="H2" s="213" t="s">
        <v>0</v>
      </c>
      <c r="I2" s="214"/>
      <c r="J2" s="214"/>
      <c r="K2" s="214"/>
      <c r="L2" s="214"/>
      <c r="M2" s="214"/>
      <c r="N2" s="214"/>
      <c r="O2" s="215"/>
      <c r="P2" s="211" t="s">
        <v>0</v>
      </c>
      <c r="Q2" s="212"/>
      <c r="R2" s="211" t="s">
        <v>0</v>
      </c>
      <c r="S2" s="212"/>
      <c r="T2" s="21" t="s">
        <v>0</v>
      </c>
      <c r="U2" s="21" t="s">
        <v>0</v>
      </c>
      <c r="V2" s="52" t="s">
        <v>0</v>
      </c>
    </row>
    <row r="3" spans="1:22" s="5" customFormat="1" ht="15" customHeight="1">
      <c r="A3" s="18"/>
      <c r="B3" s="7"/>
      <c r="C3" s="193" t="s">
        <v>41</v>
      </c>
      <c r="D3" s="248" t="s">
        <v>18</v>
      </c>
      <c r="E3" s="249"/>
      <c r="F3" s="221" t="s">
        <v>16</v>
      </c>
      <c r="G3" s="222"/>
      <c r="H3" s="251" t="s">
        <v>47</v>
      </c>
      <c r="I3" s="252"/>
      <c r="J3" s="252"/>
      <c r="K3" s="252"/>
      <c r="L3" s="252"/>
      <c r="M3" s="252"/>
      <c r="N3" s="252"/>
      <c r="O3" s="253"/>
      <c r="P3" s="219" t="s">
        <v>17</v>
      </c>
      <c r="Q3" s="220"/>
      <c r="R3" s="219" t="s">
        <v>46</v>
      </c>
      <c r="S3" s="220"/>
      <c r="T3" s="23" t="s">
        <v>25</v>
      </c>
      <c r="U3" s="23" t="s">
        <v>42</v>
      </c>
      <c r="V3" s="53" t="s">
        <v>43</v>
      </c>
    </row>
    <row r="4" spans="1:22" s="5" customFormat="1" ht="13.5" customHeight="1">
      <c r="A4" s="18"/>
      <c r="B4" s="7"/>
      <c r="C4" s="194"/>
      <c r="D4" s="49"/>
      <c r="E4" s="49"/>
      <c r="F4" s="221" t="s">
        <v>24</v>
      </c>
      <c r="G4" s="222"/>
      <c r="H4" s="187"/>
      <c r="I4" s="168"/>
      <c r="J4" s="168"/>
      <c r="K4" s="168"/>
      <c r="L4" s="168"/>
      <c r="M4" s="168"/>
      <c r="N4" s="168"/>
      <c r="O4" s="188"/>
      <c r="P4" s="47"/>
      <c r="Q4" s="50"/>
      <c r="R4" s="141"/>
      <c r="S4" s="140"/>
      <c r="T4" s="23"/>
      <c r="U4" s="23"/>
      <c r="V4" s="53"/>
    </row>
    <row r="5" spans="1:22" s="33" customFormat="1" ht="12" customHeight="1" thickBot="1">
      <c r="A5" s="34" t="s">
        <v>39</v>
      </c>
      <c r="B5" s="34" t="s">
        <v>13</v>
      </c>
      <c r="C5" s="150" t="s">
        <v>15</v>
      </c>
      <c r="D5" s="190" t="s">
        <v>14</v>
      </c>
      <c r="E5" s="29" t="s">
        <v>15</v>
      </c>
      <c r="F5" s="30" t="s">
        <v>14</v>
      </c>
      <c r="G5" s="29" t="s">
        <v>15</v>
      </c>
      <c r="H5" s="254" t="s">
        <v>14</v>
      </c>
      <c r="I5" s="255"/>
      <c r="J5" s="255"/>
      <c r="K5" s="256"/>
      <c r="L5" s="216" t="s">
        <v>15</v>
      </c>
      <c r="M5" s="217"/>
      <c r="N5" s="217"/>
      <c r="O5" s="218"/>
      <c r="P5" s="30" t="s">
        <v>14</v>
      </c>
      <c r="Q5" s="31" t="s">
        <v>15</v>
      </c>
      <c r="R5" s="142" t="s">
        <v>14</v>
      </c>
      <c r="S5" s="138" t="s">
        <v>15</v>
      </c>
      <c r="T5" s="32" t="s">
        <v>14</v>
      </c>
      <c r="U5" s="32" t="s">
        <v>15</v>
      </c>
      <c r="V5" s="54" t="s">
        <v>15</v>
      </c>
    </row>
    <row r="6" spans="1:22" s="6" customFormat="1" ht="21" customHeight="1" thickTop="1">
      <c r="A6" s="15" t="s">
        <v>5</v>
      </c>
      <c r="B6" s="27" t="s">
        <v>0</v>
      </c>
      <c r="C6" s="195">
        <f>SUM(C7:C13)</f>
        <v>1212010000</v>
      </c>
      <c r="D6" s="191">
        <f>SUM(D7:D13)</f>
        <v>947</v>
      </c>
      <c r="E6" s="16">
        <f aca="true" t="shared" si="0" ref="E6:V6">SUM(E7:E13)</f>
        <v>1281396366.4902525</v>
      </c>
      <c r="F6" s="17">
        <f t="shared" si="0"/>
        <v>0</v>
      </c>
      <c r="G6" s="16">
        <f t="shared" si="0"/>
        <v>0</v>
      </c>
      <c r="H6" s="204">
        <f t="shared" si="0"/>
        <v>827</v>
      </c>
      <c r="I6" s="201" t="s">
        <v>48</v>
      </c>
      <c r="J6" s="170">
        <f t="shared" si="0"/>
        <v>0</v>
      </c>
      <c r="K6" s="201" t="s">
        <v>49</v>
      </c>
      <c r="L6" s="202">
        <f t="shared" si="0"/>
        <v>1281396366.4902525</v>
      </c>
      <c r="M6" s="200" t="s">
        <v>48</v>
      </c>
      <c r="N6" s="171">
        <f t="shared" si="0"/>
        <v>0</v>
      </c>
      <c r="O6" s="200" t="s">
        <v>49</v>
      </c>
      <c r="P6" s="17">
        <f t="shared" si="0"/>
        <v>35</v>
      </c>
      <c r="Q6" s="16">
        <f t="shared" si="0"/>
        <v>0</v>
      </c>
      <c r="R6" s="14">
        <f t="shared" si="0"/>
        <v>0</v>
      </c>
      <c r="S6" s="13">
        <f t="shared" si="0"/>
        <v>0</v>
      </c>
      <c r="T6" s="28">
        <f t="shared" si="0"/>
        <v>85</v>
      </c>
      <c r="U6" s="130">
        <f t="shared" si="0"/>
        <v>1224690070.88</v>
      </c>
      <c r="V6" s="130">
        <f t="shared" si="0"/>
        <v>1197071599.44</v>
      </c>
    </row>
    <row r="7" spans="1:22" s="67" customFormat="1" ht="12" customHeight="1">
      <c r="A7" s="60"/>
      <c r="B7" s="61" t="s">
        <v>1</v>
      </c>
      <c r="C7" s="207">
        <v>24000000</v>
      </c>
      <c r="D7" s="62">
        <f aca="true" t="shared" si="1" ref="D7:D13">+F7+H7+P7+R7+T7</f>
        <v>62</v>
      </c>
      <c r="E7" s="63">
        <f aca="true" t="shared" si="2" ref="E7:E13">+G7+L7+Q7+S7</f>
        <v>22355437.524201185</v>
      </c>
      <c r="F7" s="64">
        <v>0</v>
      </c>
      <c r="G7" s="63">
        <v>0</v>
      </c>
      <c r="H7" s="169">
        <v>54</v>
      </c>
      <c r="I7" s="163" t="s">
        <v>48</v>
      </c>
      <c r="J7" s="163">
        <v>0</v>
      </c>
      <c r="K7" s="163" t="s">
        <v>49</v>
      </c>
      <c r="L7" s="63">
        <v>22355437.524201185</v>
      </c>
      <c r="M7" s="135" t="s">
        <v>48</v>
      </c>
      <c r="N7" s="135">
        <v>0</v>
      </c>
      <c r="O7" s="135" t="s">
        <v>49</v>
      </c>
      <c r="P7" s="64">
        <v>4</v>
      </c>
      <c r="Q7" s="63">
        <v>0</v>
      </c>
      <c r="R7" s="64">
        <v>0</v>
      </c>
      <c r="S7" s="63">
        <v>0</v>
      </c>
      <c r="T7" s="65">
        <v>4</v>
      </c>
      <c r="U7" s="63">
        <v>22134258.67</v>
      </c>
      <c r="V7" s="66">
        <v>20346708</v>
      </c>
    </row>
    <row r="8" spans="1:22" s="67" customFormat="1" ht="12" customHeight="1">
      <c r="A8" s="68"/>
      <c r="B8" s="61" t="s">
        <v>2</v>
      </c>
      <c r="C8" s="207">
        <v>12000000</v>
      </c>
      <c r="D8" s="62">
        <f t="shared" si="1"/>
        <v>12</v>
      </c>
      <c r="E8" s="63">
        <f t="shared" si="2"/>
        <v>11999591.2</v>
      </c>
      <c r="F8" s="64">
        <v>0</v>
      </c>
      <c r="G8" s="63">
        <v>0</v>
      </c>
      <c r="H8" s="169">
        <v>9</v>
      </c>
      <c r="I8" s="163" t="s">
        <v>48</v>
      </c>
      <c r="J8" s="163">
        <v>0</v>
      </c>
      <c r="K8" s="163" t="s">
        <v>49</v>
      </c>
      <c r="L8" s="63">
        <v>11999591.2</v>
      </c>
      <c r="M8" s="135" t="s">
        <v>48</v>
      </c>
      <c r="N8" s="135">
        <v>0</v>
      </c>
      <c r="O8" s="135" t="s">
        <v>49</v>
      </c>
      <c r="P8" s="64">
        <v>1</v>
      </c>
      <c r="Q8" s="63">
        <v>0</v>
      </c>
      <c r="R8" s="64">
        <v>0</v>
      </c>
      <c r="S8" s="63">
        <v>0</v>
      </c>
      <c r="T8" s="65">
        <v>2</v>
      </c>
      <c r="U8" s="63">
        <v>11805140.02</v>
      </c>
      <c r="V8" s="66">
        <v>8098684</v>
      </c>
    </row>
    <row r="9" spans="1:22" s="67" customFormat="1" ht="12" customHeight="1">
      <c r="A9" s="68"/>
      <c r="B9" s="61" t="s">
        <v>3</v>
      </c>
      <c r="C9" s="207">
        <v>36000000</v>
      </c>
      <c r="D9" s="62">
        <f t="shared" si="1"/>
        <v>109</v>
      </c>
      <c r="E9" s="133">
        <f t="shared" si="2"/>
        <v>34249724.179986864</v>
      </c>
      <c r="F9" s="64">
        <v>0</v>
      </c>
      <c r="G9" s="63">
        <v>0</v>
      </c>
      <c r="H9" s="169">
        <v>89</v>
      </c>
      <c r="I9" s="163" t="s">
        <v>48</v>
      </c>
      <c r="J9" s="163">
        <v>0</v>
      </c>
      <c r="K9" s="163" t="s">
        <v>49</v>
      </c>
      <c r="L9" s="133">
        <v>34249724.179986864</v>
      </c>
      <c r="M9" s="135" t="s">
        <v>48</v>
      </c>
      <c r="N9" s="135">
        <v>0</v>
      </c>
      <c r="O9" s="135" t="s">
        <v>49</v>
      </c>
      <c r="P9" s="64">
        <v>12</v>
      </c>
      <c r="Q9" s="63">
        <v>0</v>
      </c>
      <c r="R9" s="64">
        <v>0</v>
      </c>
      <c r="S9" s="63">
        <v>0</v>
      </c>
      <c r="T9" s="65">
        <v>8</v>
      </c>
      <c r="U9" s="63">
        <v>34080650.98</v>
      </c>
      <c r="V9" s="134">
        <v>34080651</v>
      </c>
    </row>
    <row r="10" spans="1:22" s="67" customFormat="1" ht="12" customHeight="1">
      <c r="A10" s="68"/>
      <c r="B10" s="61" t="s">
        <v>32</v>
      </c>
      <c r="C10" s="207">
        <v>36000000</v>
      </c>
      <c r="D10" s="62">
        <f t="shared" si="1"/>
        <v>38</v>
      </c>
      <c r="E10" s="63">
        <f t="shared" si="2"/>
        <v>23765795.57866062</v>
      </c>
      <c r="F10" s="64">
        <v>0</v>
      </c>
      <c r="G10" s="63">
        <v>0</v>
      </c>
      <c r="H10" s="169">
        <v>34</v>
      </c>
      <c r="I10" s="163" t="s">
        <v>48</v>
      </c>
      <c r="J10" s="163">
        <v>0</v>
      </c>
      <c r="K10" s="163" t="s">
        <v>49</v>
      </c>
      <c r="L10" s="63">
        <v>23765795.57866062</v>
      </c>
      <c r="M10" s="135" t="s">
        <v>48</v>
      </c>
      <c r="N10" s="135">
        <v>0</v>
      </c>
      <c r="O10" s="135" t="s">
        <v>49</v>
      </c>
      <c r="P10" s="64">
        <v>4</v>
      </c>
      <c r="Q10" s="63">
        <v>0</v>
      </c>
      <c r="R10" s="64">
        <v>0</v>
      </c>
      <c r="S10" s="63">
        <v>0</v>
      </c>
      <c r="T10" s="65">
        <v>0</v>
      </c>
      <c r="U10" s="63">
        <v>23767136.44</v>
      </c>
      <c r="V10" s="66">
        <v>23608873.44</v>
      </c>
    </row>
    <row r="11" spans="1:22" s="67" customFormat="1" ht="12" customHeight="1">
      <c r="A11" s="68"/>
      <c r="B11" s="61" t="s">
        <v>33</v>
      </c>
      <c r="C11" s="207">
        <v>870010000</v>
      </c>
      <c r="D11" s="62">
        <f t="shared" si="1"/>
        <v>145</v>
      </c>
      <c r="E11" s="63">
        <f t="shared" si="2"/>
        <v>921591057.5799999</v>
      </c>
      <c r="F11" s="64">
        <v>0</v>
      </c>
      <c r="G11" s="63">
        <v>0</v>
      </c>
      <c r="H11" s="169">
        <v>128</v>
      </c>
      <c r="I11" s="163" t="s">
        <v>48</v>
      </c>
      <c r="J11" s="163">
        <v>0</v>
      </c>
      <c r="K11" s="163" t="s">
        <v>49</v>
      </c>
      <c r="L11" s="63">
        <v>921591057.5799999</v>
      </c>
      <c r="M11" s="135" t="s">
        <v>48</v>
      </c>
      <c r="N11" s="135">
        <v>0</v>
      </c>
      <c r="O11" s="135" t="s">
        <v>49</v>
      </c>
      <c r="P11" s="64">
        <v>0</v>
      </c>
      <c r="Q11" s="63">
        <v>0</v>
      </c>
      <c r="R11" s="64">
        <v>0</v>
      </c>
      <c r="S11" s="63">
        <v>0</v>
      </c>
      <c r="T11" s="65">
        <v>17</v>
      </c>
      <c r="U11" s="63">
        <v>903874844</v>
      </c>
      <c r="V11" s="66">
        <v>900734906</v>
      </c>
    </row>
    <row r="12" spans="1:22" s="67" customFormat="1" ht="12" customHeight="1">
      <c r="A12" s="68"/>
      <c r="B12" s="61" t="s">
        <v>34</v>
      </c>
      <c r="C12" s="207">
        <v>210000000</v>
      </c>
      <c r="D12" s="62">
        <f t="shared" si="1"/>
        <v>552</v>
      </c>
      <c r="E12" s="63">
        <f t="shared" si="2"/>
        <v>244525142.9112748</v>
      </c>
      <c r="F12" s="64">
        <v>0</v>
      </c>
      <c r="G12" s="63">
        <v>0</v>
      </c>
      <c r="H12" s="169">
        <v>484</v>
      </c>
      <c r="I12" s="163" t="s">
        <v>48</v>
      </c>
      <c r="J12" s="163">
        <v>0</v>
      </c>
      <c r="K12" s="163" t="s">
        <v>49</v>
      </c>
      <c r="L12" s="63">
        <v>244525142.9112748</v>
      </c>
      <c r="M12" s="135" t="s">
        <v>48</v>
      </c>
      <c r="N12" s="135">
        <v>0</v>
      </c>
      <c r="O12" s="135" t="s">
        <v>49</v>
      </c>
      <c r="P12" s="64">
        <v>14</v>
      </c>
      <c r="Q12" s="63">
        <v>0</v>
      </c>
      <c r="R12" s="64">
        <v>0</v>
      </c>
      <c r="S12" s="63">
        <v>0</v>
      </c>
      <c r="T12" s="65">
        <v>54</v>
      </c>
      <c r="U12" s="63">
        <v>206118423.25</v>
      </c>
      <c r="V12" s="66">
        <v>189709677</v>
      </c>
    </row>
    <row r="13" spans="1:22" s="67" customFormat="1" ht="12" customHeight="1">
      <c r="A13" s="69"/>
      <c r="B13" s="61" t="s">
        <v>35</v>
      </c>
      <c r="C13" s="207">
        <v>24000000</v>
      </c>
      <c r="D13" s="62">
        <f t="shared" si="1"/>
        <v>29</v>
      </c>
      <c r="E13" s="63">
        <f t="shared" si="2"/>
        <v>22909617.51612903</v>
      </c>
      <c r="F13" s="64">
        <v>0</v>
      </c>
      <c r="G13" s="63">
        <v>0</v>
      </c>
      <c r="H13" s="169">
        <v>29</v>
      </c>
      <c r="I13" s="163" t="s">
        <v>48</v>
      </c>
      <c r="J13" s="163">
        <v>0</v>
      </c>
      <c r="K13" s="163" t="s">
        <v>49</v>
      </c>
      <c r="L13" s="63">
        <v>22909617.51612903</v>
      </c>
      <c r="M13" s="135" t="s">
        <v>48</v>
      </c>
      <c r="N13" s="135">
        <v>0</v>
      </c>
      <c r="O13" s="135" t="s">
        <v>49</v>
      </c>
      <c r="P13" s="64">
        <v>0</v>
      </c>
      <c r="Q13" s="63">
        <v>0</v>
      </c>
      <c r="R13" s="64">
        <v>0</v>
      </c>
      <c r="S13" s="63">
        <v>0</v>
      </c>
      <c r="T13" s="65">
        <v>0</v>
      </c>
      <c r="U13" s="63">
        <v>22909617.52</v>
      </c>
      <c r="V13" s="66">
        <v>20492100</v>
      </c>
    </row>
    <row r="14" spans="1:22" s="6" customFormat="1" ht="21" customHeight="1">
      <c r="A14" s="10" t="s">
        <v>6</v>
      </c>
      <c r="B14" s="46" t="s">
        <v>0</v>
      </c>
      <c r="C14" s="129">
        <f>SUM(C15:C21)</f>
        <v>1212170000</v>
      </c>
      <c r="D14" s="12">
        <f aca="true" t="shared" si="3" ref="D14:V14">SUM(D15:D21)</f>
        <v>612</v>
      </c>
      <c r="E14" s="13">
        <f t="shared" si="3"/>
        <v>1185965327.704262</v>
      </c>
      <c r="F14" s="14">
        <f t="shared" si="3"/>
        <v>0</v>
      </c>
      <c r="G14" s="13">
        <f t="shared" si="3"/>
        <v>0</v>
      </c>
      <c r="H14" s="186">
        <f t="shared" si="3"/>
        <v>528</v>
      </c>
      <c r="I14" s="174" t="s">
        <v>48</v>
      </c>
      <c r="J14" s="164">
        <f t="shared" si="3"/>
        <v>0</v>
      </c>
      <c r="K14" s="174" t="s">
        <v>49</v>
      </c>
      <c r="L14" s="13">
        <f t="shared" si="3"/>
        <v>1185965327.704262</v>
      </c>
      <c r="M14" s="175" t="s">
        <v>48</v>
      </c>
      <c r="N14" s="172">
        <f t="shared" si="3"/>
        <v>0</v>
      </c>
      <c r="O14" s="175" t="s">
        <v>49</v>
      </c>
      <c r="P14" s="14">
        <f t="shared" si="3"/>
        <v>1</v>
      </c>
      <c r="Q14" s="13">
        <f t="shared" si="3"/>
        <v>0</v>
      </c>
      <c r="R14" s="14">
        <f t="shared" si="3"/>
        <v>0</v>
      </c>
      <c r="S14" s="13">
        <f t="shared" si="3"/>
        <v>0</v>
      </c>
      <c r="T14" s="44">
        <f t="shared" si="3"/>
        <v>83</v>
      </c>
      <c r="U14" s="123">
        <f t="shared" si="3"/>
        <v>1183773911.15</v>
      </c>
      <c r="V14" s="123">
        <f t="shared" si="3"/>
        <v>1168180126.03</v>
      </c>
    </row>
    <row r="15" spans="1:22" s="67" customFormat="1" ht="12" customHeight="1">
      <c r="A15" s="60"/>
      <c r="B15" s="61" t="s">
        <v>1</v>
      </c>
      <c r="C15" s="207">
        <v>24000000</v>
      </c>
      <c r="D15" s="62">
        <f aca="true" t="shared" si="4" ref="D15:D21">+F15+H15+P15+R15+T15</f>
        <v>37</v>
      </c>
      <c r="E15" s="63">
        <f aca="true" t="shared" si="5" ref="E15:E21">+G15+L15+Q15+S15</f>
        <v>21367963.080000002</v>
      </c>
      <c r="F15" s="64">
        <v>0</v>
      </c>
      <c r="G15" s="63">
        <v>0</v>
      </c>
      <c r="H15" s="169">
        <v>31</v>
      </c>
      <c r="I15" s="163" t="s">
        <v>48</v>
      </c>
      <c r="J15" s="163">
        <v>0</v>
      </c>
      <c r="K15" s="163" t="s">
        <v>49</v>
      </c>
      <c r="L15" s="63">
        <v>21367963.080000002</v>
      </c>
      <c r="M15" s="135" t="s">
        <v>48</v>
      </c>
      <c r="N15" s="135">
        <v>0</v>
      </c>
      <c r="O15" s="135" t="s">
        <v>49</v>
      </c>
      <c r="P15" s="64">
        <v>0</v>
      </c>
      <c r="Q15" s="63">
        <v>0</v>
      </c>
      <c r="R15" s="64">
        <v>0</v>
      </c>
      <c r="S15" s="63">
        <v>0</v>
      </c>
      <c r="T15" s="65">
        <v>6</v>
      </c>
      <c r="U15" s="63">
        <v>21321888.48</v>
      </c>
      <c r="V15" s="66">
        <v>20244109</v>
      </c>
    </row>
    <row r="16" spans="1:22" s="67" customFormat="1" ht="12" customHeight="1">
      <c r="A16" s="68"/>
      <c r="B16" s="61" t="s">
        <v>2</v>
      </c>
      <c r="C16" s="207">
        <v>12000000</v>
      </c>
      <c r="D16" s="62">
        <f t="shared" si="4"/>
        <v>16</v>
      </c>
      <c r="E16" s="63">
        <f t="shared" si="5"/>
        <v>10682424</v>
      </c>
      <c r="F16" s="64">
        <v>0</v>
      </c>
      <c r="G16" s="63">
        <v>0</v>
      </c>
      <c r="H16" s="169">
        <v>12</v>
      </c>
      <c r="I16" s="163" t="s">
        <v>48</v>
      </c>
      <c r="J16" s="163">
        <v>0</v>
      </c>
      <c r="K16" s="163" t="s">
        <v>49</v>
      </c>
      <c r="L16" s="63">
        <v>10682424</v>
      </c>
      <c r="M16" s="135" t="s">
        <v>48</v>
      </c>
      <c r="N16" s="135">
        <v>0</v>
      </c>
      <c r="O16" s="135" t="s">
        <v>49</v>
      </c>
      <c r="P16" s="64">
        <v>1</v>
      </c>
      <c r="Q16" s="63">
        <v>0</v>
      </c>
      <c r="R16" s="64">
        <v>0</v>
      </c>
      <c r="S16" s="63">
        <v>0</v>
      </c>
      <c r="T16" s="65">
        <v>3</v>
      </c>
      <c r="U16" s="63">
        <v>10501382.83</v>
      </c>
      <c r="V16" s="66">
        <v>8486855</v>
      </c>
    </row>
    <row r="17" spans="1:22" s="67" customFormat="1" ht="12" customHeight="1">
      <c r="A17" s="68"/>
      <c r="B17" s="61" t="s">
        <v>3</v>
      </c>
      <c r="C17" s="207">
        <v>36000000</v>
      </c>
      <c r="D17" s="62">
        <f t="shared" si="4"/>
        <v>35</v>
      </c>
      <c r="E17" s="63">
        <f t="shared" si="5"/>
        <v>49387143.29796636</v>
      </c>
      <c r="F17" s="64">
        <v>0</v>
      </c>
      <c r="G17" s="63">
        <v>0</v>
      </c>
      <c r="H17" s="169">
        <v>28</v>
      </c>
      <c r="I17" s="163" t="s">
        <v>48</v>
      </c>
      <c r="J17" s="163">
        <v>0</v>
      </c>
      <c r="K17" s="163" t="s">
        <v>49</v>
      </c>
      <c r="L17" s="63">
        <v>49387143.29796636</v>
      </c>
      <c r="M17" s="135" t="s">
        <v>48</v>
      </c>
      <c r="N17" s="135">
        <v>0</v>
      </c>
      <c r="O17" s="135" t="s">
        <v>49</v>
      </c>
      <c r="P17" s="64">
        <v>0</v>
      </c>
      <c r="Q17" s="63">
        <v>0</v>
      </c>
      <c r="R17" s="64">
        <v>0</v>
      </c>
      <c r="S17" s="63">
        <v>0</v>
      </c>
      <c r="T17" s="65">
        <v>7</v>
      </c>
      <c r="U17" s="63">
        <v>49233436.91</v>
      </c>
      <c r="V17" s="66">
        <v>48656788</v>
      </c>
    </row>
    <row r="18" spans="1:22" s="67" customFormat="1" ht="12" customHeight="1">
      <c r="A18" s="68"/>
      <c r="B18" s="61" t="s">
        <v>32</v>
      </c>
      <c r="C18" s="207">
        <v>36000000</v>
      </c>
      <c r="D18" s="62">
        <f t="shared" si="4"/>
        <v>51</v>
      </c>
      <c r="E18" s="63">
        <f t="shared" si="5"/>
        <v>35347874.84538969</v>
      </c>
      <c r="F18" s="64">
        <v>0</v>
      </c>
      <c r="G18" s="63">
        <v>0</v>
      </c>
      <c r="H18" s="169">
        <v>45</v>
      </c>
      <c r="I18" s="163" t="s">
        <v>48</v>
      </c>
      <c r="J18" s="163">
        <v>0</v>
      </c>
      <c r="K18" s="163" t="s">
        <v>49</v>
      </c>
      <c r="L18" s="63">
        <v>35347874.84538969</v>
      </c>
      <c r="M18" s="135" t="s">
        <v>48</v>
      </c>
      <c r="N18" s="135">
        <v>0</v>
      </c>
      <c r="O18" s="135" t="s">
        <v>49</v>
      </c>
      <c r="P18" s="64">
        <v>0</v>
      </c>
      <c r="Q18" s="63">
        <v>0</v>
      </c>
      <c r="R18" s="64">
        <v>0</v>
      </c>
      <c r="S18" s="63">
        <v>0</v>
      </c>
      <c r="T18" s="65">
        <v>6</v>
      </c>
      <c r="U18" s="63">
        <v>35303817.03</v>
      </c>
      <c r="V18" s="66">
        <v>35252974.03</v>
      </c>
    </row>
    <row r="19" spans="1:22" s="67" customFormat="1" ht="12" customHeight="1">
      <c r="A19" s="68"/>
      <c r="B19" s="61" t="s">
        <v>33</v>
      </c>
      <c r="C19" s="207">
        <v>870000000</v>
      </c>
      <c r="D19" s="62">
        <f t="shared" si="4"/>
        <v>168</v>
      </c>
      <c r="E19" s="63">
        <f t="shared" si="5"/>
        <v>844218999.5000002</v>
      </c>
      <c r="F19" s="64">
        <v>0</v>
      </c>
      <c r="G19" s="63">
        <v>0</v>
      </c>
      <c r="H19" s="169">
        <v>146</v>
      </c>
      <c r="I19" s="163" t="s">
        <v>48</v>
      </c>
      <c r="J19" s="163">
        <v>0</v>
      </c>
      <c r="K19" s="163" t="s">
        <v>49</v>
      </c>
      <c r="L19" s="63">
        <v>844218999.5000002</v>
      </c>
      <c r="M19" s="135" t="s">
        <v>48</v>
      </c>
      <c r="N19" s="135">
        <v>0</v>
      </c>
      <c r="O19" s="135" t="s">
        <v>49</v>
      </c>
      <c r="P19" s="64">
        <v>0</v>
      </c>
      <c r="Q19" s="63">
        <v>0</v>
      </c>
      <c r="R19" s="64">
        <v>0</v>
      </c>
      <c r="S19" s="63">
        <v>0</v>
      </c>
      <c r="T19" s="65">
        <v>22</v>
      </c>
      <c r="U19" s="63">
        <v>847229918</v>
      </c>
      <c r="V19" s="66">
        <v>850910701</v>
      </c>
    </row>
    <row r="20" spans="1:22" s="67" customFormat="1" ht="12" customHeight="1">
      <c r="A20" s="68"/>
      <c r="B20" s="61" t="s">
        <v>34</v>
      </c>
      <c r="C20" s="207">
        <v>210000000</v>
      </c>
      <c r="D20" s="62">
        <f t="shared" si="4"/>
        <v>279</v>
      </c>
      <c r="E20" s="63">
        <f t="shared" si="5"/>
        <v>204791131.11111355</v>
      </c>
      <c r="F20" s="64">
        <v>0</v>
      </c>
      <c r="G20" s="63">
        <v>0</v>
      </c>
      <c r="H20" s="169">
        <v>242</v>
      </c>
      <c r="I20" s="163" t="s">
        <v>48</v>
      </c>
      <c r="J20" s="163">
        <v>0</v>
      </c>
      <c r="K20" s="163" t="s">
        <v>49</v>
      </c>
      <c r="L20" s="63">
        <v>204791131.11111355</v>
      </c>
      <c r="M20" s="135" t="s">
        <v>48</v>
      </c>
      <c r="N20" s="135">
        <v>0</v>
      </c>
      <c r="O20" s="135" t="s">
        <v>49</v>
      </c>
      <c r="P20" s="64">
        <v>0</v>
      </c>
      <c r="Q20" s="63">
        <v>0</v>
      </c>
      <c r="R20" s="64">
        <v>0</v>
      </c>
      <c r="S20" s="63">
        <v>0</v>
      </c>
      <c r="T20" s="65">
        <v>37</v>
      </c>
      <c r="U20" s="63">
        <v>200021999.88</v>
      </c>
      <c r="V20" s="66">
        <v>186279353</v>
      </c>
    </row>
    <row r="21" spans="1:22" s="67" customFormat="1" ht="12" customHeight="1">
      <c r="A21" s="69"/>
      <c r="B21" s="61" t="s">
        <v>35</v>
      </c>
      <c r="C21" s="207">
        <v>24170000</v>
      </c>
      <c r="D21" s="62">
        <f t="shared" si="4"/>
        <v>26</v>
      </c>
      <c r="E21" s="63">
        <f t="shared" si="5"/>
        <v>20169791.869792297</v>
      </c>
      <c r="F21" s="64">
        <v>0</v>
      </c>
      <c r="G21" s="63">
        <v>0</v>
      </c>
      <c r="H21" s="169">
        <v>24</v>
      </c>
      <c r="I21" s="163" t="s">
        <v>48</v>
      </c>
      <c r="J21" s="163">
        <v>0</v>
      </c>
      <c r="K21" s="163" t="s">
        <v>49</v>
      </c>
      <c r="L21" s="63">
        <v>20169791.869792297</v>
      </c>
      <c r="M21" s="135" t="s">
        <v>48</v>
      </c>
      <c r="N21" s="135">
        <v>0</v>
      </c>
      <c r="O21" s="135" t="s">
        <v>49</v>
      </c>
      <c r="P21" s="64">
        <v>0</v>
      </c>
      <c r="Q21" s="63">
        <v>0</v>
      </c>
      <c r="R21" s="64">
        <v>0</v>
      </c>
      <c r="S21" s="63">
        <v>0</v>
      </c>
      <c r="T21" s="65">
        <v>2</v>
      </c>
      <c r="U21" s="63">
        <v>20161468.02</v>
      </c>
      <c r="V21" s="66">
        <v>18349346</v>
      </c>
    </row>
    <row r="22" spans="1:22" s="6" customFormat="1" ht="20.25" customHeight="1">
      <c r="A22" s="10" t="s">
        <v>7</v>
      </c>
      <c r="B22" s="46" t="s">
        <v>0</v>
      </c>
      <c r="C22" s="129">
        <f>SUM(C23:C29)</f>
        <v>1201680000</v>
      </c>
      <c r="D22" s="12">
        <f aca="true" t="shared" si="6" ref="D22:V22">SUM(D23:D29)</f>
        <v>742</v>
      </c>
      <c r="E22" s="13">
        <f t="shared" si="6"/>
        <v>1208444011.5454986</v>
      </c>
      <c r="F22" s="14">
        <f t="shared" si="6"/>
        <v>0</v>
      </c>
      <c r="G22" s="13">
        <f t="shared" si="6"/>
        <v>0</v>
      </c>
      <c r="H22" s="186">
        <f t="shared" si="6"/>
        <v>653</v>
      </c>
      <c r="I22" s="174" t="s">
        <v>48</v>
      </c>
      <c r="J22" s="164">
        <f t="shared" si="6"/>
        <v>0</v>
      </c>
      <c r="K22" s="174" t="s">
        <v>49</v>
      </c>
      <c r="L22" s="13">
        <f t="shared" si="6"/>
        <v>1202573741.4454987</v>
      </c>
      <c r="M22" s="175" t="s">
        <v>48</v>
      </c>
      <c r="N22" s="172">
        <f t="shared" si="6"/>
        <v>0</v>
      </c>
      <c r="O22" s="175" t="s">
        <v>49</v>
      </c>
      <c r="P22" s="14">
        <f t="shared" si="6"/>
        <v>7</v>
      </c>
      <c r="Q22" s="13">
        <f t="shared" si="6"/>
        <v>5870270.1</v>
      </c>
      <c r="R22" s="14">
        <f t="shared" si="6"/>
        <v>0</v>
      </c>
      <c r="S22" s="13">
        <f t="shared" si="6"/>
        <v>0</v>
      </c>
      <c r="T22" s="44">
        <f t="shared" si="6"/>
        <v>82</v>
      </c>
      <c r="U22" s="123">
        <f t="shared" si="6"/>
        <v>1181057123.4399998</v>
      </c>
      <c r="V22" s="123">
        <f t="shared" si="6"/>
        <v>1140412575.21</v>
      </c>
    </row>
    <row r="23" spans="1:22" s="67" customFormat="1" ht="12" customHeight="1">
      <c r="A23" s="60"/>
      <c r="B23" s="61" t="s">
        <v>1</v>
      </c>
      <c r="C23" s="207">
        <v>24000000</v>
      </c>
      <c r="D23" s="62">
        <f aca="true" t="shared" si="7" ref="D23:D29">+F23+H23+P23+R23+T23</f>
        <v>43</v>
      </c>
      <c r="E23" s="63">
        <f aca="true" t="shared" si="8" ref="E23:E29">+G23+L23+Q23+S23</f>
        <v>24301000.4</v>
      </c>
      <c r="F23" s="64">
        <v>0</v>
      </c>
      <c r="G23" s="63">
        <v>0</v>
      </c>
      <c r="H23" s="169">
        <v>41</v>
      </c>
      <c r="I23" s="163" t="s">
        <v>48</v>
      </c>
      <c r="J23" s="163">
        <v>0</v>
      </c>
      <c r="K23" s="163" t="s">
        <v>49</v>
      </c>
      <c r="L23" s="63">
        <v>24301000.4</v>
      </c>
      <c r="M23" s="135" t="s">
        <v>48</v>
      </c>
      <c r="N23" s="135">
        <v>0</v>
      </c>
      <c r="O23" s="135" t="s">
        <v>49</v>
      </c>
      <c r="P23" s="64">
        <v>0</v>
      </c>
      <c r="Q23" s="63">
        <v>0</v>
      </c>
      <c r="R23" s="64">
        <v>0</v>
      </c>
      <c r="S23" s="63">
        <v>0</v>
      </c>
      <c r="T23" s="65">
        <v>2</v>
      </c>
      <c r="U23" s="63">
        <v>24271403.53</v>
      </c>
      <c r="V23" s="66">
        <v>22380070</v>
      </c>
    </row>
    <row r="24" spans="1:22" s="67" customFormat="1" ht="12" customHeight="1">
      <c r="A24" s="68"/>
      <c r="B24" s="61" t="s">
        <v>2</v>
      </c>
      <c r="C24" s="207">
        <v>12000000</v>
      </c>
      <c r="D24" s="62">
        <f t="shared" si="7"/>
        <v>19</v>
      </c>
      <c r="E24" s="63">
        <f t="shared" si="8"/>
        <v>11704796.280000001</v>
      </c>
      <c r="F24" s="64">
        <v>0</v>
      </c>
      <c r="G24" s="63">
        <v>0</v>
      </c>
      <c r="H24" s="169">
        <v>17</v>
      </c>
      <c r="I24" s="163" t="s">
        <v>48</v>
      </c>
      <c r="J24" s="163">
        <v>0</v>
      </c>
      <c r="K24" s="163" t="s">
        <v>49</v>
      </c>
      <c r="L24" s="63">
        <v>11119796.280000001</v>
      </c>
      <c r="M24" s="135" t="s">
        <v>48</v>
      </c>
      <c r="N24" s="135">
        <v>0</v>
      </c>
      <c r="O24" s="135" t="s">
        <v>49</v>
      </c>
      <c r="P24" s="64">
        <v>1</v>
      </c>
      <c r="Q24" s="63">
        <v>585000</v>
      </c>
      <c r="R24" s="64">
        <v>0</v>
      </c>
      <c r="S24" s="63">
        <v>0</v>
      </c>
      <c r="T24" s="65">
        <v>1</v>
      </c>
      <c r="U24" s="63">
        <v>10361932.76</v>
      </c>
      <c r="V24" s="66">
        <v>8135214</v>
      </c>
    </row>
    <row r="25" spans="1:22" s="67" customFormat="1" ht="12" customHeight="1">
      <c r="A25" s="68"/>
      <c r="B25" s="61" t="s">
        <v>3</v>
      </c>
      <c r="C25" s="207">
        <v>35500000</v>
      </c>
      <c r="D25" s="62">
        <f t="shared" si="7"/>
        <v>90</v>
      </c>
      <c r="E25" s="63">
        <f t="shared" si="8"/>
        <v>44872310.55747139</v>
      </c>
      <c r="F25" s="64">
        <v>0</v>
      </c>
      <c r="G25" s="63">
        <v>0</v>
      </c>
      <c r="H25" s="169">
        <v>79</v>
      </c>
      <c r="I25" s="163" t="s">
        <v>48</v>
      </c>
      <c r="J25" s="163">
        <v>0</v>
      </c>
      <c r="K25" s="163" t="s">
        <v>49</v>
      </c>
      <c r="L25" s="63">
        <v>41565318.15747139</v>
      </c>
      <c r="M25" s="135" t="s">
        <v>48</v>
      </c>
      <c r="N25" s="135">
        <v>0</v>
      </c>
      <c r="O25" s="135" t="s">
        <v>49</v>
      </c>
      <c r="P25" s="64">
        <v>2</v>
      </c>
      <c r="Q25" s="63">
        <v>3306992.4</v>
      </c>
      <c r="R25" s="64">
        <v>0</v>
      </c>
      <c r="S25" s="63">
        <v>0</v>
      </c>
      <c r="T25" s="65">
        <v>9</v>
      </c>
      <c r="U25" s="63">
        <v>42636895</v>
      </c>
      <c r="V25" s="66">
        <v>42623620</v>
      </c>
    </row>
    <row r="26" spans="1:22" s="67" customFormat="1" ht="12" customHeight="1">
      <c r="A26" s="68"/>
      <c r="B26" s="61" t="s">
        <v>32</v>
      </c>
      <c r="C26" s="207">
        <v>36000000</v>
      </c>
      <c r="D26" s="62">
        <f t="shared" si="7"/>
        <v>59</v>
      </c>
      <c r="E26" s="63">
        <f t="shared" si="8"/>
        <v>43856691.908043474</v>
      </c>
      <c r="F26" s="64">
        <v>0</v>
      </c>
      <c r="G26" s="63">
        <v>0</v>
      </c>
      <c r="H26" s="169">
        <v>48</v>
      </c>
      <c r="I26" s="163" t="s">
        <v>48</v>
      </c>
      <c r="J26" s="163">
        <v>0</v>
      </c>
      <c r="K26" s="163" t="s">
        <v>49</v>
      </c>
      <c r="L26" s="63">
        <v>43856691.908043474</v>
      </c>
      <c r="M26" s="135" t="s">
        <v>48</v>
      </c>
      <c r="N26" s="135">
        <v>0</v>
      </c>
      <c r="O26" s="135" t="s">
        <v>49</v>
      </c>
      <c r="P26" s="64">
        <v>0</v>
      </c>
      <c r="Q26" s="63">
        <v>0</v>
      </c>
      <c r="R26" s="64">
        <v>0</v>
      </c>
      <c r="S26" s="63">
        <v>0</v>
      </c>
      <c r="T26" s="65">
        <v>11</v>
      </c>
      <c r="U26" s="63">
        <v>43450430</v>
      </c>
      <c r="V26" s="66">
        <v>43450430.21</v>
      </c>
    </row>
    <row r="27" spans="1:22" s="67" customFormat="1" ht="12" customHeight="1">
      <c r="A27" s="68"/>
      <c r="B27" s="61" t="s">
        <v>33</v>
      </c>
      <c r="C27" s="207">
        <v>870010000</v>
      </c>
      <c r="D27" s="62">
        <f t="shared" si="7"/>
        <v>204</v>
      </c>
      <c r="E27" s="63">
        <f t="shared" si="8"/>
        <v>873891505.4500002</v>
      </c>
      <c r="F27" s="64">
        <v>0</v>
      </c>
      <c r="G27" s="63">
        <v>0</v>
      </c>
      <c r="H27" s="169">
        <v>192</v>
      </c>
      <c r="I27" s="163" t="s">
        <v>48</v>
      </c>
      <c r="J27" s="163">
        <v>0</v>
      </c>
      <c r="K27" s="163" t="s">
        <v>49</v>
      </c>
      <c r="L27" s="63">
        <v>873891505.4500002</v>
      </c>
      <c r="M27" s="135" t="s">
        <v>48</v>
      </c>
      <c r="N27" s="135">
        <v>0</v>
      </c>
      <c r="O27" s="135" t="s">
        <v>49</v>
      </c>
      <c r="P27" s="64">
        <v>0</v>
      </c>
      <c r="Q27" s="63">
        <v>0</v>
      </c>
      <c r="R27" s="64">
        <v>0</v>
      </c>
      <c r="S27" s="63">
        <v>0</v>
      </c>
      <c r="T27" s="65">
        <v>12</v>
      </c>
      <c r="U27" s="63">
        <v>856377370</v>
      </c>
      <c r="V27" s="66">
        <v>835315382</v>
      </c>
    </row>
    <row r="28" spans="1:22" s="67" customFormat="1" ht="12" customHeight="1">
      <c r="A28" s="68"/>
      <c r="B28" s="61" t="s">
        <v>34</v>
      </c>
      <c r="C28" s="207">
        <v>200000000</v>
      </c>
      <c r="D28" s="62">
        <f t="shared" si="7"/>
        <v>284</v>
      </c>
      <c r="E28" s="63">
        <f t="shared" si="8"/>
        <v>189169595.80936393</v>
      </c>
      <c r="F28" s="64">
        <v>0</v>
      </c>
      <c r="G28" s="63">
        <v>0</v>
      </c>
      <c r="H28" s="169">
        <v>237</v>
      </c>
      <c r="I28" s="163" t="s">
        <v>48</v>
      </c>
      <c r="J28" s="163">
        <v>0</v>
      </c>
      <c r="K28" s="163" t="s">
        <v>49</v>
      </c>
      <c r="L28" s="63">
        <v>187503318.10936394</v>
      </c>
      <c r="M28" s="135" t="s">
        <v>48</v>
      </c>
      <c r="N28" s="135">
        <v>0</v>
      </c>
      <c r="O28" s="135" t="s">
        <v>49</v>
      </c>
      <c r="P28" s="64">
        <v>3</v>
      </c>
      <c r="Q28" s="63">
        <v>1666277.7</v>
      </c>
      <c r="R28" s="64">
        <v>0</v>
      </c>
      <c r="S28" s="63">
        <v>0</v>
      </c>
      <c r="T28" s="65">
        <v>44</v>
      </c>
      <c r="U28" s="63">
        <v>184541278.14</v>
      </c>
      <c r="V28" s="66">
        <v>170555365</v>
      </c>
    </row>
    <row r="29" spans="1:22" s="67" customFormat="1" ht="12" customHeight="1">
      <c r="A29" s="69"/>
      <c r="B29" s="61" t="s">
        <v>35</v>
      </c>
      <c r="C29" s="207">
        <v>24170000</v>
      </c>
      <c r="D29" s="62">
        <f t="shared" si="7"/>
        <v>43</v>
      </c>
      <c r="E29" s="63">
        <f t="shared" si="8"/>
        <v>20648111.140619766</v>
      </c>
      <c r="F29" s="64">
        <v>0</v>
      </c>
      <c r="G29" s="63">
        <v>0</v>
      </c>
      <c r="H29" s="169">
        <v>39</v>
      </c>
      <c r="I29" s="163" t="s">
        <v>48</v>
      </c>
      <c r="J29" s="163">
        <v>0</v>
      </c>
      <c r="K29" s="163" t="s">
        <v>49</v>
      </c>
      <c r="L29" s="63">
        <v>20336111.140619766</v>
      </c>
      <c r="M29" s="135" t="s">
        <v>48</v>
      </c>
      <c r="N29" s="135">
        <v>0</v>
      </c>
      <c r="O29" s="135" t="s">
        <v>49</v>
      </c>
      <c r="P29" s="64">
        <v>1</v>
      </c>
      <c r="Q29" s="63">
        <v>312000</v>
      </c>
      <c r="R29" s="64">
        <v>0</v>
      </c>
      <c r="S29" s="63">
        <v>0</v>
      </c>
      <c r="T29" s="65">
        <v>3</v>
      </c>
      <c r="U29" s="63">
        <v>19417814.01</v>
      </c>
      <c r="V29" s="66">
        <v>17952494</v>
      </c>
    </row>
    <row r="30" spans="1:22" s="6" customFormat="1" ht="21" customHeight="1">
      <c r="A30" s="10" t="s">
        <v>8</v>
      </c>
      <c r="B30" s="46" t="s">
        <v>0</v>
      </c>
      <c r="C30" s="129">
        <f>SUM(C31:C37)</f>
        <v>1597710346</v>
      </c>
      <c r="D30" s="12">
        <f aca="true" t="shared" si="9" ref="D30:V30">SUM(D31:D37)</f>
        <v>1013</v>
      </c>
      <c r="E30" s="13">
        <f t="shared" si="9"/>
        <v>1582014588.5780191</v>
      </c>
      <c r="F30" s="14">
        <f t="shared" si="9"/>
        <v>1</v>
      </c>
      <c r="G30" s="13">
        <f t="shared" si="9"/>
        <v>948659.13</v>
      </c>
      <c r="H30" s="186">
        <f t="shared" si="9"/>
        <v>706</v>
      </c>
      <c r="I30" s="174" t="s">
        <v>48</v>
      </c>
      <c r="J30" s="164">
        <f t="shared" si="9"/>
        <v>14</v>
      </c>
      <c r="K30" s="174" t="s">
        <v>49</v>
      </c>
      <c r="L30" s="13">
        <f t="shared" si="9"/>
        <v>1575916500.4980187</v>
      </c>
      <c r="M30" s="175" t="s">
        <v>48</v>
      </c>
      <c r="N30" s="172">
        <f t="shared" si="9"/>
        <v>6422404.9</v>
      </c>
      <c r="O30" s="175" t="s">
        <v>49</v>
      </c>
      <c r="P30" s="14">
        <f t="shared" si="9"/>
        <v>7</v>
      </c>
      <c r="Q30" s="13">
        <f t="shared" si="9"/>
        <v>5149428.95</v>
      </c>
      <c r="R30" s="14">
        <f t="shared" si="9"/>
        <v>0</v>
      </c>
      <c r="S30" s="13">
        <f t="shared" si="9"/>
        <v>0</v>
      </c>
      <c r="T30" s="44">
        <f t="shared" si="9"/>
        <v>299</v>
      </c>
      <c r="U30" s="123">
        <f t="shared" si="9"/>
        <v>1517113404.6899998</v>
      </c>
      <c r="V30" s="123">
        <f t="shared" si="9"/>
        <v>1481004271.67</v>
      </c>
    </row>
    <row r="31" spans="1:22" s="67" customFormat="1" ht="12" customHeight="1">
      <c r="A31" s="60"/>
      <c r="B31" s="61" t="s">
        <v>1</v>
      </c>
      <c r="C31" s="207">
        <v>104982717</v>
      </c>
      <c r="D31" s="62">
        <f aca="true" t="shared" si="10" ref="D31:D37">+F31+H31+P31+R31+T31</f>
        <v>144</v>
      </c>
      <c r="E31" s="63">
        <f aca="true" t="shared" si="11" ref="E31:E37">+G31+L31+Q31+S31</f>
        <v>104982717</v>
      </c>
      <c r="F31" s="64">
        <v>0</v>
      </c>
      <c r="G31" s="63">
        <v>0</v>
      </c>
      <c r="H31" s="169">
        <v>87</v>
      </c>
      <c r="I31" s="163" t="s">
        <v>48</v>
      </c>
      <c r="J31" s="163">
        <v>0</v>
      </c>
      <c r="K31" s="163" t="s">
        <v>49</v>
      </c>
      <c r="L31" s="63">
        <v>104982717</v>
      </c>
      <c r="M31" s="135" t="s">
        <v>48</v>
      </c>
      <c r="N31" s="135">
        <v>0</v>
      </c>
      <c r="O31" s="135" t="s">
        <v>49</v>
      </c>
      <c r="P31" s="64">
        <v>0</v>
      </c>
      <c r="Q31" s="63">
        <v>0</v>
      </c>
      <c r="R31" s="64">
        <v>0</v>
      </c>
      <c r="S31" s="63">
        <v>0</v>
      </c>
      <c r="T31" s="65">
        <v>57</v>
      </c>
      <c r="U31" s="63">
        <v>103559016.25</v>
      </c>
      <c r="V31" s="66">
        <v>99428979</v>
      </c>
    </row>
    <row r="32" spans="1:22" s="67" customFormat="1" ht="12" customHeight="1">
      <c r="A32" s="68"/>
      <c r="B32" s="61" t="s">
        <v>2</v>
      </c>
      <c r="C32" s="207">
        <v>23409075</v>
      </c>
      <c r="D32" s="62">
        <f t="shared" si="10"/>
        <v>47</v>
      </c>
      <c r="E32" s="63">
        <f t="shared" si="11"/>
        <v>24579395</v>
      </c>
      <c r="F32" s="64">
        <v>0</v>
      </c>
      <c r="G32" s="63">
        <v>0</v>
      </c>
      <c r="H32" s="169">
        <v>25</v>
      </c>
      <c r="I32" s="163" t="s">
        <v>48</v>
      </c>
      <c r="J32" s="163">
        <v>0</v>
      </c>
      <c r="K32" s="163" t="s">
        <v>49</v>
      </c>
      <c r="L32" s="63">
        <v>23209075</v>
      </c>
      <c r="M32" s="135" t="s">
        <v>48</v>
      </c>
      <c r="N32" s="135">
        <v>0</v>
      </c>
      <c r="O32" s="135" t="s">
        <v>49</v>
      </c>
      <c r="P32" s="64">
        <v>3</v>
      </c>
      <c r="Q32" s="63">
        <v>1370320</v>
      </c>
      <c r="R32" s="64">
        <v>0</v>
      </c>
      <c r="S32" s="63">
        <v>0</v>
      </c>
      <c r="T32" s="65">
        <v>19</v>
      </c>
      <c r="U32" s="63">
        <v>20457259.43</v>
      </c>
      <c r="V32" s="66">
        <v>19922215</v>
      </c>
    </row>
    <row r="33" spans="1:22" s="67" customFormat="1" ht="12" customHeight="1">
      <c r="A33" s="68"/>
      <c r="B33" s="61" t="s">
        <v>3</v>
      </c>
      <c r="C33" s="207">
        <v>277372150</v>
      </c>
      <c r="D33" s="62">
        <f t="shared" si="10"/>
        <v>104</v>
      </c>
      <c r="E33" s="63">
        <f t="shared" si="11"/>
        <v>280807951.56631964</v>
      </c>
      <c r="F33" s="64">
        <v>1</v>
      </c>
      <c r="G33" s="63">
        <v>948659.13</v>
      </c>
      <c r="H33" s="169">
        <v>75</v>
      </c>
      <c r="I33" s="163" t="s">
        <v>48</v>
      </c>
      <c r="J33" s="163">
        <v>0</v>
      </c>
      <c r="K33" s="163" t="s">
        <v>49</v>
      </c>
      <c r="L33" s="63">
        <v>279859292.43631965</v>
      </c>
      <c r="M33" s="135" t="s">
        <v>48</v>
      </c>
      <c r="N33" s="135">
        <v>0</v>
      </c>
      <c r="O33" s="135" t="s">
        <v>49</v>
      </c>
      <c r="P33" s="64">
        <v>0</v>
      </c>
      <c r="Q33" s="63">
        <v>0</v>
      </c>
      <c r="R33" s="64">
        <v>0</v>
      </c>
      <c r="S33" s="63">
        <v>0</v>
      </c>
      <c r="T33" s="65">
        <v>28</v>
      </c>
      <c r="U33" s="63">
        <v>257226779.61</v>
      </c>
      <c r="V33" s="66">
        <v>251635055</v>
      </c>
    </row>
    <row r="34" spans="1:22" s="67" customFormat="1" ht="12" customHeight="1">
      <c r="A34" s="68"/>
      <c r="B34" s="61" t="s">
        <v>32</v>
      </c>
      <c r="C34" s="207">
        <v>53061450</v>
      </c>
      <c r="D34" s="62">
        <f t="shared" si="10"/>
        <v>86</v>
      </c>
      <c r="E34" s="63">
        <f t="shared" si="11"/>
        <v>52889288.172737814</v>
      </c>
      <c r="F34" s="64">
        <v>0</v>
      </c>
      <c r="G34" s="63">
        <v>0</v>
      </c>
      <c r="H34" s="169">
        <v>44</v>
      </c>
      <c r="I34" s="163" t="s">
        <v>48</v>
      </c>
      <c r="J34" s="163">
        <v>1</v>
      </c>
      <c r="K34" s="163" t="s">
        <v>49</v>
      </c>
      <c r="L34" s="63">
        <v>52889288.172737814</v>
      </c>
      <c r="M34" s="135" t="s">
        <v>48</v>
      </c>
      <c r="N34" s="135">
        <v>323076.92</v>
      </c>
      <c r="O34" s="135" t="s">
        <v>49</v>
      </c>
      <c r="P34" s="64">
        <v>0</v>
      </c>
      <c r="Q34" s="63">
        <v>0</v>
      </c>
      <c r="R34" s="64">
        <v>0</v>
      </c>
      <c r="S34" s="63">
        <v>0</v>
      </c>
      <c r="T34" s="65">
        <v>42</v>
      </c>
      <c r="U34" s="63">
        <v>52469107.41</v>
      </c>
      <c r="V34" s="66">
        <v>51853843.67</v>
      </c>
    </row>
    <row r="35" spans="1:22" s="67" customFormat="1" ht="12" customHeight="1">
      <c r="A35" s="68"/>
      <c r="B35" s="61" t="s">
        <v>33</v>
      </c>
      <c r="C35" s="207">
        <v>906670516</v>
      </c>
      <c r="D35" s="62">
        <f t="shared" si="10"/>
        <v>282</v>
      </c>
      <c r="E35" s="63">
        <f t="shared" si="11"/>
        <v>906627774.9100001</v>
      </c>
      <c r="F35" s="64">
        <v>0</v>
      </c>
      <c r="G35" s="63">
        <v>0</v>
      </c>
      <c r="H35" s="169">
        <v>229</v>
      </c>
      <c r="I35" s="163" t="s">
        <v>48</v>
      </c>
      <c r="J35" s="163">
        <v>12</v>
      </c>
      <c r="K35" s="163" t="s">
        <v>49</v>
      </c>
      <c r="L35" s="63">
        <v>906627774.9100001</v>
      </c>
      <c r="M35" s="135" t="s">
        <v>48</v>
      </c>
      <c r="N35" s="135">
        <v>5763298.91</v>
      </c>
      <c r="O35" s="135" t="s">
        <v>49</v>
      </c>
      <c r="P35" s="64">
        <v>0</v>
      </c>
      <c r="Q35" s="63">
        <v>0</v>
      </c>
      <c r="R35" s="64">
        <v>0</v>
      </c>
      <c r="S35" s="63">
        <v>0</v>
      </c>
      <c r="T35" s="65">
        <v>53</v>
      </c>
      <c r="U35" s="63">
        <v>886541931</v>
      </c>
      <c r="V35" s="66">
        <v>892724009</v>
      </c>
    </row>
    <row r="36" spans="1:22" s="67" customFormat="1" ht="12" customHeight="1">
      <c r="A36" s="68"/>
      <c r="B36" s="61" t="s">
        <v>34</v>
      </c>
      <c r="C36" s="207">
        <v>163500000</v>
      </c>
      <c r="D36" s="62">
        <f t="shared" si="10"/>
        <v>264</v>
      </c>
      <c r="E36" s="63">
        <f t="shared" si="11"/>
        <v>162088942.53896135</v>
      </c>
      <c r="F36" s="64">
        <v>0</v>
      </c>
      <c r="G36" s="63">
        <v>0</v>
      </c>
      <c r="H36" s="169">
        <v>208</v>
      </c>
      <c r="I36" s="163" t="s">
        <v>48</v>
      </c>
      <c r="J36" s="163">
        <v>1</v>
      </c>
      <c r="K36" s="163" t="s">
        <v>49</v>
      </c>
      <c r="L36" s="63">
        <v>159897703.12896135</v>
      </c>
      <c r="M36" s="135" t="s">
        <v>48</v>
      </c>
      <c r="N36" s="135">
        <v>336029.07</v>
      </c>
      <c r="O36" s="135" t="s">
        <v>49</v>
      </c>
      <c r="P36" s="64">
        <v>3</v>
      </c>
      <c r="Q36" s="63">
        <v>2191239.41</v>
      </c>
      <c r="R36" s="64">
        <v>0</v>
      </c>
      <c r="S36" s="63">
        <v>0</v>
      </c>
      <c r="T36" s="65">
        <v>53</v>
      </c>
      <c r="U36" s="63">
        <v>155449104.13</v>
      </c>
      <c r="V36" s="66">
        <v>139713907</v>
      </c>
    </row>
    <row r="37" spans="1:22" s="67" customFormat="1" ht="12" customHeight="1">
      <c r="A37" s="69"/>
      <c r="B37" s="61" t="s">
        <v>35</v>
      </c>
      <c r="C37" s="207">
        <v>68714438</v>
      </c>
      <c r="D37" s="62">
        <f t="shared" si="10"/>
        <v>86</v>
      </c>
      <c r="E37" s="63">
        <f t="shared" si="11"/>
        <v>50038519.39</v>
      </c>
      <c r="F37" s="64">
        <v>0</v>
      </c>
      <c r="G37" s="63">
        <v>0</v>
      </c>
      <c r="H37" s="169">
        <v>38</v>
      </c>
      <c r="I37" s="163" t="s">
        <v>48</v>
      </c>
      <c r="J37" s="163">
        <v>0</v>
      </c>
      <c r="K37" s="163" t="s">
        <v>49</v>
      </c>
      <c r="L37" s="63">
        <v>48450649.85</v>
      </c>
      <c r="M37" s="135" t="s">
        <v>48</v>
      </c>
      <c r="N37" s="135">
        <v>0</v>
      </c>
      <c r="O37" s="135" t="s">
        <v>49</v>
      </c>
      <c r="P37" s="64">
        <v>1</v>
      </c>
      <c r="Q37" s="63">
        <v>1587869.54</v>
      </c>
      <c r="R37" s="64">
        <v>0</v>
      </c>
      <c r="S37" s="63">
        <v>0</v>
      </c>
      <c r="T37" s="65">
        <v>47</v>
      </c>
      <c r="U37" s="63">
        <v>41410206.86</v>
      </c>
      <c r="V37" s="66">
        <v>25726263</v>
      </c>
    </row>
    <row r="38" spans="1:22" s="6" customFormat="1" ht="20.25" customHeight="1">
      <c r="A38" s="10" t="s">
        <v>9</v>
      </c>
      <c r="B38" s="46" t="s">
        <v>0</v>
      </c>
      <c r="C38" s="129">
        <f>SUM(C39:C46)</f>
        <v>1949200000</v>
      </c>
      <c r="D38" s="12">
        <f aca="true" t="shared" si="12" ref="D38:V38">SUM(D39:D46)</f>
        <v>1316</v>
      </c>
      <c r="E38" s="13">
        <f t="shared" si="12"/>
        <v>1946159631.7364454</v>
      </c>
      <c r="F38" s="14">
        <f t="shared" si="12"/>
        <v>1</v>
      </c>
      <c r="G38" s="13">
        <f t="shared" si="12"/>
        <v>413563.96</v>
      </c>
      <c r="H38" s="186">
        <f t="shared" si="12"/>
        <v>1053</v>
      </c>
      <c r="I38" s="174" t="s">
        <v>48</v>
      </c>
      <c r="J38" s="164">
        <f t="shared" si="12"/>
        <v>17</v>
      </c>
      <c r="K38" s="174" t="s">
        <v>49</v>
      </c>
      <c r="L38" s="13">
        <f t="shared" si="12"/>
        <v>1909665686.6764457</v>
      </c>
      <c r="M38" s="175" t="s">
        <v>48</v>
      </c>
      <c r="N38" s="172">
        <f t="shared" si="12"/>
        <v>7241784.149999999</v>
      </c>
      <c r="O38" s="175" t="s">
        <v>49</v>
      </c>
      <c r="P38" s="14">
        <f t="shared" si="12"/>
        <v>33</v>
      </c>
      <c r="Q38" s="13">
        <f t="shared" si="12"/>
        <v>36080381.1</v>
      </c>
      <c r="R38" s="14">
        <f t="shared" si="12"/>
        <v>0</v>
      </c>
      <c r="S38" s="13">
        <f t="shared" si="12"/>
        <v>-2.9103830456733704E-11</v>
      </c>
      <c r="T38" s="44">
        <f t="shared" si="12"/>
        <v>229</v>
      </c>
      <c r="U38" s="123">
        <f t="shared" si="12"/>
        <v>1719290788.8</v>
      </c>
      <c r="V38" s="123">
        <f t="shared" si="12"/>
        <v>1608212823.65</v>
      </c>
    </row>
    <row r="39" spans="1:22" s="67" customFormat="1" ht="12" customHeight="1">
      <c r="A39" s="68"/>
      <c r="B39" s="61" t="s">
        <v>1</v>
      </c>
      <c r="C39" s="207">
        <v>146000000</v>
      </c>
      <c r="D39" s="62">
        <f aca="true" t="shared" si="13" ref="D39:D46">+F39+H39+P39+R39+T39</f>
        <v>181</v>
      </c>
      <c r="E39" s="63">
        <f aca="true" t="shared" si="14" ref="E39:E46">+G39+L39+Q39+S39</f>
        <v>146061191.5488235</v>
      </c>
      <c r="F39" s="64">
        <v>0</v>
      </c>
      <c r="G39" s="63">
        <v>0</v>
      </c>
      <c r="H39" s="169">
        <v>134</v>
      </c>
      <c r="I39" s="163" t="s">
        <v>48</v>
      </c>
      <c r="J39" s="163">
        <v>1</v>
      </c>
      <c r="K39" s="163" t="s">
        <v>49</v>
      </c>
      <c r="L39" s="63">
        <v>144129490.56882352</v>
      </c>
      <c r="M39" s="135" t="s">
        <v>48</v>
      </c>
      <c r="N39" s="135">
        <v>319500</v>
      </c>
      <c r="O39" s="135" t="s">
        <v>49</v>
      </c>
      <c r="P39" s="64">
        <v>2</v>
      </c>
      <c r="Q39" s="63">
        <v>1931700.98</v>
      </c>
      <c r="R39" s="159">
        <v>0</v>
      </c>
      <c r="S39" s="76">
        <v>0</v>
      </c>
      <c r="T39" s="65">
        <v>45</v>
      </c>
      <c r="U39" s="63">
        <v>127284362</v>
      </c>
      <c r="V39" s="66">
        <v>119421204</v>
      </c>
    </row>
    <row r="40" spans="1:22" s="67" customFormat="1" ht="12" customHeight="1">
      <c r="A40" s="68"/>
      <c r="B40" s="61" t="s">
        <v>2</v>
      </c>
      <c r="C40" s="207">
        <v>50000000</v>
      </c>
      <c r="D40" s="62">
        <f t="shared" si="13"/>
        <v>97</v>
      </c>
      <c r="E40" s="63">
        <f t="shared" si="14"/>
        <v>48609940.38</v>
      </c>
      <c r="F40" s="64">
        <v>0</v>
      </c>
      <c r="G40" s="63">
        <v>0</v>
      </c>
      <c r="H40" s="169">
        <v>47</v>
      </c>
      <c r="I40" s="163" t="s">
        <v>48</v>
      </c>
      <c r="J40" s="163">
        <v>2</v>
      </c>
      <c r="K40" s="163" t="s">
        <v>49</v>
      </c>
      <c r="L40" s="63">
        <v>42178511.88</v>
      </c>
      <c r="M40" s="135" t="s">
        <v>48</v>
      </c>
      <c r="N40" s="135">
        <v>444650</v>
      </c>
      <c r="O40" s="135" t="s">
        <v>49</v>
      </c>
      <c r="P40" s="64">
        <v>8</v>
      </c>
      <c r="Q40" s="63">
        <v>6431428.5</v>
      </c>
      <c r="R40" s="159">
        <v>0</v>
      </c>
      <c r="S40" s="76">
        <v>0</v>
      </c>
      <c r="T40" s="65">
        <v>42</v>
      </c>
      <c r="U40" s="63">
        <v>28379043.02</v>
      </c>
      <c r="V40" s="66">
        <v>21247300</v>
      </c>
    </row>
    <row r="41" spans="1:22" s="67" customFormat="1" ht="12" customHeight="1">
      <c r="A41" s="68"/>
      <c r="B41" s="61" t="s">
        <v>3</v>
      </c>
      <c r="C41" s="207">
        <v>293000000</v>
      </c>
      <c r="D41" s="62">
        <f t="shared" si="13"/>
        <v>223</v>
      </c>
      <c r="E41" s="63">
        <f t="shared" si="14"/>
        <v>301764644.6074747</v>
      </c>
      <c r="F41" s="64">
        <v>1</v>
      </c>
      <c r="G41" s="63">
        <v>413563.96</v>
      </c>
      <c r="H41" s="169">
        <v>191</v>
      </c>
      <c r="I41" s="163" t="s">
        <v>48</v>
      </c>
      <c r="J41" s="163">
        <v>0</v>
      </c>
      <c r="K41" s="163" t="s">
        <v>49</v>
      </c>
      <c r="L41" s="63">
        <v>283156442.4474747</v>
      </c>
      <c r="M41" s="135" t="s">
        <v>48</v>
      </c>
      <c r="N41" s="135">
        <v>0</v>
      </c>
      <c r="O41" s="135" t="s">
        <v>49</v>
      </c>
      <c r="P41" s="64">
        <v>15</v>
      </c>
      <c r="Q41" s="63">
        <v>18194638.2</v>
      </c>
      <c r="R41" s="159">
        <v>0</v>
      </c>
      <c r="S41" s="76">
        <v>0</v>
      </c>
      <c r="T41" s="65">
        <v>16</v>
      </c>
      <c r="U41" s="63">
        <v>229719349.24</v>
      </c>
      <c r="V41" s="66">
        <v>216294527</v>
      </c>
    </row>
    <row r="42" spans="1:22" s="67" customFormat="1" ht="12" customHeight="1">
      <c r="A42" s="68"/>
      <c r="B42" s="61" t="s">
        <v>32</v>
      </c>
      <c r="C42" s="207">
        <v>118900000</v>
      </c>
      <c r="D42" s="62">
        <f t="shared" si="13"/>
        <v>78</v>
      </c>
      <c r="E42" s="63">
        <f t="shared" si="14"/>
        <v>118808142.16452886</v>
      </c>
      <c r="F42" s="64">
        <v>0</v>
      </c>
      <c r="G42" s="63">
        <v>0</v>
      </c>
      <c r="H42" s="169">
        <v>63</v>
      </c>
      <c r="I42" s="163" t="s">
        <v>48</v>
      </c>
      <c r="J42" s="163">
        <v>0</v>
      </c>
      <c r="K42" s="163" t="s">
        <v>49</v>
      </c>
      <c r="L42" s="63">
        <v>118808142.16452886</v>
      </c>
      <c r="M42" s="135" t="s">
        <v>48</v>
      </c>
      <c r="N42" s="135">
        <v>0</v>
      </c>
      <c r="O42" s="135" t="s">
        <v>49</v>
      </c>
      <c r="P42" s="64">
        <v>0</v>
      </c>
      <c r="Q42" s="63">
        <v>0</v>
      </c>
      <c r="R42" s="159">
        <v>0</v>
      </c>
      <c r="S42" s="76">
        <v>0</v>
      </c>
      <c r="T42" s="65">
        <v>15</v>
      </c>
      <c r="U42" s="63">
        <v>118256126</v>
      </c>
      <c r="V42" s="66">
        <v>116996021.94</v>
      </c>
    </row>
    <row r="43" spans="1:22" s="67" customFormat="1" ht="12" customHeight="1">
      <c r="A43" s="68"/>
      <c r="B43" s="61" t="s">
        <v>33</v>
      </c>
      <c r="C43" s="207">
        <v>906000000</v>
      </c>
      <c r="D43" s="62">
        <f t="shared" si="13"/>
        <v>338</v>
      </c>
      <c r="E43" s="63">
        <f t="shared" si="14"/>
        <v>899056219.4500004</v>
      </c>
      <c r="F43" s="64">
        <v>0</v>
      </c>
      <c r="G43" s="63">
        <v>0</v>
      </c>
      <c r="H43" s="169">
        <v>322</v>
      </c>
      <c r="I43" s="163" t="s">
        <v>48</v>
      </c>
      <c r="J43" s="163">
        <v>13</v>
      </c>
      <c r="K43" s="163" t="s">
        <v>49</v>
      </c>
      <c r="L43" s="63">
        <v>899056219.4500004</v>
      </c>
      <c r="M43" s="135" t="s">
        <v>48</v>
      </c>
      <c r="N43" s="135">
        <v>6205633.149999999</v>
      </c>
      <c r="O43" s="135" t="s">
        <v>49</v>
      </c>
      <c r="P43" s="64">
        <v>0</v>
      </c>
      <c r="Q43" s="63">
        <v>0</v>
      </c>
      <c r="R43" s="159">
        <v>0</v>
      </c>
      <c r="S43" s="76">
        <v>0</v>
      </c>
      <c r="T43" s="65">
        <v>16</v>
      </c>
      <c r="U43" s="63">
        <v>872131568</v>
      </c>
      <c r="V43" s="66">
        <v>866130440</v>
      </c>
    </row>
    <row r="44" spans="1:22" s="67" customFormat="1" ht="12" customHeight="1">
      <c r="A44" s="68"/>
      <c r="B44" s="61" t="s">
        <v>34</v>
      </c>
      <c r="C44" s="207">
        <v>219000000</v>
      </c>
      <c r="D44" s="62">
        <f t="shared" si="13"/>
        <v>279</v>
      </c>
      <c r="E44" s="63">
        <f t="shared" si="14"/>
        <v>208866341.7678261</v>
      </c>
      <c r="F44" s="64">
        <v>0</v>
      </c>
      <c r="G44" s="63">
        <v>0</v>
      </c>
      <c r="H44" s="169">
        <v>212</v>
      </c>
      <c r="I44" s="163" t="s">
        <v>48</v>
      </c>
      <c r="J44" s="163">
        <v>1</v>
      </c>
      <c r="K44" s="163" t="s">
        <v>49</v>
      </c>
      <c r="L44" s="63">
        <v>208328725.1478261</v>
      </c>
      <c r="M44" s="135" t="s">
        <v>48</v>
      </c>
      <c r="N44" s="135">
        <v>272001</v>
      </c>
      <c r="O44" s="135" t="s">
        <v>49</v>
      </c>
      <c r="P44" s="64">
        <v>2</v>
      </c>
      <c r="Q44" s="63">
        <v>537616.62</v>
      </c>
      <c r="R44" s="159">
        <v>0</v>
      </c>
      <c r="S44" s="76">
        <v>-2.9103830456733704E-11</v>
      </c>
      <c r="T44" s="65">
        <v>65</v>
      </c>
      <c r="U44" s="63">
        <v>200715839.27</v>
      </c>
      <c r="V44" s="66">
        <v>168927467</v>
      </c>
    </row>
    <row r="45" spans="1:22" s="67" customFormat="1" ht="12" customHeight="1">
      <c r="A45" s="68"/>
      <c r="B45" s="61" t="s">
        <v>36</v>
      </c>
      <c r="C45" s="207">
        <v>88800000</v>
      </c>
      <c r="D45" s="62">
        <f t="shared" si="13"/>
        <v>31</v>
      </c>
      <c r="E45" s="63">
        <f t="shared" si="14"/>
        <v>87518734.28743482</v>
      </c>
      <c r="F45" s="64">
        <v>0</v>
      </c>
      <c r="G45" s="63">
        <v>0</v>
      </c>
      <c r="H45" s="169">
        <v>15</v>
      </c>
      <c r="I45" s="163" t="s">
        <v>48</v>
      </c>
      <c r="J45" s="163">
        <v>0</v>
      </c>
      <c r="K45" s="163" t="s">
        <v>49</v>
      </c>
      <c r="L45" s="63">
        <v>86728187.48743482</v>
      </c>
      <c r="M45" s="135" t="s">
        <v>48</v>
      </c>
      <c r="N45" s="135">
        <v>0</v>
      </c>
      <c r="O45" s="135" t="s">
        <v>49</v>
      </c>
      <c r="P45" s="64">
        <v>2</v>
      </c>
      <c r="Q45" s="63">
        <v>790546.8</v>
      </c>
      <c r="R45" s="159">
        <v>0</v>
      </c>
      <c r="S45" s="76">
        <v>0</v>
      </c>
      <c r="T45" s="65">
        <v>14</v>
      </c>
      <c r="U45" s="63">
        <v>21293764.45</v>
      </c>
      <c r="V45" s="66">
        <v>18648127.71</v>
      </c>
    </row>
    <row r="46" spans="1:22" s="67" customFormat="1" ht="12" customHeight="1">
      <c r="A46" s="69"/>
      <c r="B46" s="61" t="s">
        <v>35</v>
      </c>
      <c r="C46" s="207">
        <v>127500000</v>
      </c>
      <c r="D46" s="62">
        <f t="shared" si="13"/>
        <v>89</v>
      </c>
      <c r="E46" s="63">
        <f t="shared" si="14"/>
        <v>135474417.5303571</v>
      </c>
      <c r="F46" s="64">
        <v>0</v>
      </c>
      <c r="G46" s="63">
        <v>0</v>
      </c>
      <c r="H46" s="169">
        <v>69</v>
      </c>
      <c r="I46" s="163" t="s">
        <v>48</v>
      </c>
      <c r="J46" s="163">
        <v>0</v>
      </c>
      <c r="K46" s="163" t="s">
        <v>49</v>
      </c>
      <c r="L46" s="63">
        <v>127279967.5303571</v>
      </c>
      <c r="M46" s="135" t="s">
        <v>48</v>
      </c>
      <c r="N46" s="135">
        <v>0</v>
      </c>
      <c r="O46" s="135" t="s">
        <v>49</v>
      </c>
      <c r="P46" s="64">
        <v>4</v>
      </c>
      <c r="Q46" s="63">
        <v>8194450</v>
      </c>
      <c r="R46" s="159">
        <v>0</v>
      </c>
      <c r="S46" s="76">
        <v>0</v>
      </c>
      <c r="T46" s="65">
        <v>16</v>
      </c>
      <c r="U46" s="63">
        <v>121510736.82</v>
      </c>
      <c r="V46" s="66">
        <v>80547736</v>
      </c>
    </row>
    <row r="47" spans="1:22" s="6" customFormat="1" ht="20.25" customHeight="1">
      <c r="A47" s="10" t="s">
        <v>10</v>
      </c>
      <c r="B47" s="46" t="s">
        <v>0</v>
      </c>
      <c r="C47" s="129">
        <f>SUM(C48:C56)</f>
        <v>3733566138</v>
      </c>
      <c r="D47" s="12">
        <f aca="true" t="shared" si="15" ref="D47:V47">SUM(D48:D56)</f>
        <v>2092</v>
      </c>
      <c r="E47" s="13">
        <f t="shared" si="15"/>
        <v>3999020940.3209248</v>
      </c>
      <c r="F47" s="14">
        <f t="shared" si="15"/>
        <v>13</v>
      </c>
      <c r="G47" s="13">
        <f t="shared" si="15"/>
        <v>16184075.270279232</v>
      </c>
      <c r="H47" s="186">
        <f t="shared" si="15"/>
        <v>1710</v>
      </c>
      <c r="I47" s="174" t="s">
        <v>48</v>
      </c>
      <c r="J47" s="164">
        <f t="shared" si="15"/>
        <v>59</v>
      </c>
      <c r="K47" s="174" t="s">
        <v>49</v>
      </c>
      <c r="L47" s="13">
        <f t="shared" si="15"/>
        <v>3620679521.609757</v>
      </c>
      <c r="M47" s="175" t="s">
        <v>48</v>
      </c>
      <c r="N47" s="172">
        <f t="shared" si="15"/>
        <v>142057021.21241716</v>
      </c>
      <c r="O47" s="175" t="s">
        <v>49</v>
      </c>
      <c r="P47" s="14">
        <f t="shared" si="15"/>
        <v>167</v>
      </c>
      <c r="Q47" s="13">
        <f t="shared" si="15"/>
        <v>362157343.44088906</v>
      </c>
      <c r="R47" s="14">
        <f t="shared" si="15"/>
        <v>0</v>
      </c>
      <c r="S47" s="13">
        <f>SUM(S48:S56)</f>
        <v>-5.820766091346741E-11</v>
      </c>
      <c r="T47" s="44">
        <f t="shared" si="15"/>
        <v>202</v>
      </c>
      <c r="U47" s="123">
        <f t="shared" si="15"/>
        <v>2759513845.17</v>
      </c>
      <c r="V47" s="123">
        <f t="shared" si="15"/>
        <v>2322427938.38</v>
      </c>
    </row>
    <row r="48" spans="1:22" s="67" customFormat="1" ht="12" customHeight="1">
      <c r="A48" s="68"/>
      <c r="B48" s="61" t="s">
        <v>1</v>
      </c>
      <c r="C48" s="207">
        <v>469700000</v>
      </c>
      <c r="D48" s="62">
        <f aca="true" t="shared" si="16" ref="D48:D56">+F48+H48+P48+R48+T48</f>
        <v>386</v>
      </c>
      <c r="E48" s="63">
        <f aca="true" t="shared" si="17" ref="E48:E56">+G48+L48+Q48+S48</f>
        <v>485098947.5563963</v>
      </c>
      <c r="F48" s="64">
        <v>3</v>
      </c>
      <c r="G48" s="63">
        <v>1127037.103377687</v>
      </c>
      <c r="H48" s="169">
        <v>297</v>
      </c>
      <c r="I48" s="163" t="s">
        <v>48</v>
      </c>
      <c r="J48" s="163">
        <v>9</v>
      </c>
      <c r="K48" s="163" t="s">
        <v>49</v>
      </c>
      <c r="L48" s="63">
        <v>449451595.6363522</v>
      </c>
      <c r="M48" s="135" t="s">
        <v>48</v>
      </c>
      <c r="N48" s="135">
        <v>16821684.63980351</v>
      </c>
      <c r="O48" s="135" t="s">
        <v>49</v>
      </c>
      <c r="P48" s="64">
        <v>27</v>
      </c>
      <c r="Q48" s="63">
        <v>34520314.81666644</v>
      </c>
      <c r="R48" s="159">
        <v>0</v>
      </c>
      <c r="S48" s="76">
        <v>-5.820766091346741E-11</v>
      </c>
      <c r="T48" s="65">
        <v>59</v>
      </c>
      <c r="U48" s="63">
        <v>337778297.58</v>
      </c>
      <c r="V48" s="66">
        <v>265573577</v>
      </c>
    </row>
    <row r="49" spans="1:22" s="67" customFormat="1" ht="12" customHeight="1">
      <c r="A49" s="68"/>
      <c r="B49" s="61" t="s">
        <v>2</v>
      </c>
      <c r="C49" s="207">
        <v>218500000</v>
      </c>
      <c r="D49" s="62">
        <f t="shared" si="16"/>
        <v>233</v>
      </c>
      <c r="E49" s="63">
        <f t="shared" si="17"/>
        <v>243800731.50025815</v>
      </c>
      <c r="F49" s="64">
        <v>2</v>
      </c>
      <c r="G49" s="63">
        <v>5647751.13</v>
      </c>
      <c r="H49" s="169">
        <v>166</v>
      </c>
      <c r="I49" s="163" t="s">
        <v>48</v>
      </c>
      <c r="J49" s="163">
        <v>15</v>
      </c>
      <c r="K49" s="163" t="s">
        <v>49</v>
      </c>
      <c r="L49" s="63">
        <v>192275872.76025817</v>
      </c>
      <c r="M49" s="135" t="s">
        <v>48</v>
      </c>
      <c r="N49" s="135">
        <v>34940358.058699585</v>
      </c>
      <c r="O49" s="135" t="s">
        <v>49</v>
      </c>
      <c r="P49" s="64">
        <v>44</v>
      </c>
      <c r="Q49" s="63">
        <v>45877107.61</v>
      </c>
      <c r="R49" s="159">
        <v>0</v>
      </c>
      <c r="S49" s="76">
        <v>0</v>
      </c>
      <c r="T49" s="65">
        <v>21</v>
      </c>
      <c r="U49" s="63">
        <v>100303753.79</v>
      </c>
      <c r="V49" s="66">
        <v>45699730</v>
      </c>
    </row>
    <row r="50" spans="1:22" s="67" customFormat="1" ht="12" customHeight="1">
      <c r="A50" s="68"/>
      <c r="B50" s="61" t="s">
        <v>3</v>
      </c>
      <c r="C50" s="207">
        <v>675953909</v>
      </c>
      <c r="D50" s="62">
        <f t="shared" si="16"/>
        <v>306</v>
      </c>
      <c r="E50" s="63">
        <f t="shared" si="17"/>
        <v>880417303.3419938</v>
      </c>
      <c r="F50" s="64">
        <v>5</v>
      </c>
      <c r="G50" s="63">
        <v>2527905.7369015454</v>
      </c>
      <c r="H50" s="169">
        <v>243</v>
      </c>
      <c r="I50" s="163" t="s">
        <v>48</v>
      </c>
      <c r="J50" s="163">
        <v>0</v>
      </c>
      <c r="K50" s="163" t="s">
        <v>49</v>
      </c>
      <c r="L50" s="63">
        <v>692568555.1108696</v>
      </c>
      <c r="M50" s="135" t="s">
        <v>48</v>
      </c>
      <c r="N50" s="135">
        <v>0</v>
      </c>
      <c r="O50" s="135" t="s">
        <v>49</v>
      </c>
      <c r="P50" s="64">
        <v>30</v>
      </c>
      <c r="Q50" s="63">
        <v>185320842.4942226</v>
      </c>
      <c r="R50" s="159">
        <v>0</v>
      </c>
      <c r="S50" s="76">
        <v>0</v>
      </c>
      <c r="T50" s="65">
        <v>28</v>
      </c>
      <c r="U50" s="63">
        <v>467401380.53</v>
      </c>
      <c r="V50" s="66">
        <v>475197950</v>
      </c>
    </row>
    <row r="51" spans="1:22" s="67" customFormat="1" ht="12" customHeight="1">
      <c r="A51" s="68"/>
      <c r="B51" s="61" t="s">
        <v>32</v>
      </c>
      <c r="C51" s="207">
        <v>390057229</v>
      </c>
      <c r="D51" s="62">
        <f t="shared" si="16"/>
        <v>185</v>
      </c>
      <c r="E51" s="63">
        <f t="shared" si="17"/>
        <v>425627221.62145495</v>
      </c>
      <c r="F51" s="64">
        <v>0</v>
      </c>
      <c r="G51" s="63">
        <v>0</v>
      </c>
      <c r="H51" s="169">
        <v>138</v>
      </c>
      <c r="I51" s="163" t="s">
        <v>48</v>
      </c>
      <c r="J51" s="163">
        <v>1</v>
      </c>
      <c r="K51" s="163" t="s">
        <v>49</v>
      </c>
      <c r="L51" s="63">
        <v>390285115.711455</v>
      </c>
      <c r="M51" s="135" t="s">
        <v>48</v>
      </c>
      <c r="N51" s="135">
        <v>69188</v>
      </c>
      <c r="O51" s="135" t="s">
        <v>49</v>
      </c>
      <c r="P51" s="64">
        <v>15</v>
      </c>
      <c r="Q51" s="63">
        <v>35342105.91</v>
      </c>
      <c r="R51" s="159">
        <v>0</v>
      </c>
      <c r="S51" s="76">
        <v>0</v>
      </c>
      <c r="T51" s="65">
        <v>32</v>
      </c>
      <c r="U51" s="63">
        <v>360209795.11</v>
      </c>
      <c r="V51" s="66">
        <v>334355648.04</v>
      </c>
    </row>
    <row r="52" spans="1:22" s="67" customFormat="1" ht="12" customHeight="1">
      <c r="A52" s="68"/>
      <c r="B52" s="61" t="s">
        <v>33</v>
      </c>
      <c r="C52" s="207">
        <v>1038755000</v>
      </c>
      <c r="D52" s="62">
        <f t="shared" si="16"/>
        <v>391</v>
      </c>
      <c r="E52" s="63">
        <f t="shared" si="17"/>
        <v>1038842433.5639138</v>
      </c>
      <c r="F52" s="64">
        <v>0</v>
      </c>
      <c r="G52" s="63">
        <v>0</v>
      </c>
      <c r="H52" s="169">
        <v>366</v>
      </c>
      <c r="I52" s="163" t="s">
        <v>48</v>
      </c>
      <c r="J52" s="163">
        <v>20</v>
      </c>
      <c r="K52" s="163" t="s">
        <v>49</v>
      </c>
      <c r="L52" s="63">
        <v>1038842433.5639138</v>
      </c>
      <c r="M52" s="135" t="s">
        <v>48</v>
      </c>
      <c r="N52" s="135">
        <v>69674216.82391407</v>
      </c>
      <c r="O52" s="135" t="s">
        <v>49</v>
      </c>
      <c r="P52" s="64">
        <v>0</v>
      </c>
      <c r="Q52" s="63">
        <v>0</v>
      </c>
      <c r="R52" s="159">
        <v>0</v>
      </c>
      <c r="S52" s="76">
        <v>0</v>
      </c>
      <c r="T52" s="65">
        <v>25</v>
      </c>
      <c r="U52" s="63">
        <v>880109553</v>
      </c>
      <c r="V52" s="66">
        <v>803435618</v>
      </c>
    </row>
    <row r="53" spans="1:22" s="67" customFormat="1" ht="12" customHeight="1">
      <c r="A53" s="68"/>
      <c r="B53" s="61" t="s">
        <v>4</v>
      </c>
      <c r="C53" s="207">
        <v>112100000</v>
      </c>
      <c r="D53" s="62">
        <f t="shared" si="16"/>
        <v>28</v>
      </c>
      <c r="E53" s="63">
        <f t="shared" si="17"/>
        <v>36316481.8389822</v>
      </c>
      <c r="F53" s="64">
        <v>0</v>
      </c>
      <c r="G53" s="63">
        <v>0</v>
      </c>
      <c r="H53" s="169">
        <v>24</v>
      </c>
      <c r="I53" s="163" t="s">
        <v>48</v>
      </c>
      <c r="J53" s="163">
        <v>1</v>
      </c>
      <c r="K53" s="163" t="s">
        <v>49</v>
      </c>
      <c r="L53" s="63">
        <v>36316481.8389822</v>
      </c>
      <c r="M53" s="135" t="s">
        <v>48</v>
      </c>
      <c r="N53" s="135">
        <v>3925000</v>
      </c>
      <c r="O53" s="135" t="s">
        <v>49</v>
      </c>
      <c r="P53" s="64">
        <v>0</v>
      </c>
      <c r="Q53" s="63">
        <v>0</v>
      </c>
      <c r="R53" s="159">
        <v>0</v>
      </c>
      <c r="S53" s="76">
        <v>0</v>
      </c>
      <c r="T53" s="65">
        <v>4</v>
      </c>
      <c r="U53" s="63">
        <v>12540008.29</v>
      </c>
      <c r="V53" s="66">
        <v>3839157.13</v>
      </c>
    </row>
    <row r="54" spans="1:22" s="67" customFormat="1" ht="12" customHeight="1">
      <c r="A54" s="68"/>
      <c r="B54" s="61" t="s">
        <v>34</v>
      </c>
      <c r="C54" s="207">
        <v>305900000</v>
      </c>
      <c r="D54" s="62">
        <f t="shared" si="16"/>
        <v>312</v>
      </c>
      <c r="E54" s="63">
        <f t="shared" si="17"/>
        <v>327439542.41</v>
      </c>
      <c r="F54" s="64">
        <v>1</v>
      </c>
      <c r="G54" s="63">
        <v>719381.3</v>
      </c>
      <c r="H54" s="169">
        <v>273</v>
      </c>
      <c r="I54" s="163" t="s">
        <v>48</v>
      </c>
      <c r="J54" s="163">
        <v>11</v>
      </c>
      <c r="K54" s="163" t="s">
        <v>49</v>
      </c>
      <c r="L54" s="63">
        <v>296506745.1</v>
      </c>
      <c r="M54" s="135" t="s">
        <v>48</v>
      </c>
      <c r="N54" s="135">
        <v>4314899.4</v>
      </c>
      <c r="O54" s="135" t="s">
        <v>49</v>
      </c>
      <c r="P54" s="64">
        <v>22</v>
      </c>
      <c r="Q54" s="63">
        <v>30213416.009999998</v>
      </c>
      <c r="R54" s="159">
        <v>0</v>
      </c>
      <c r="S54" s="76">
        <v>0</v>
      </c>
      <c r="T54" s="65">
        <v>16</v>
      </c>
      <c r="U54" s="63">
        <v>228745198.6</v>
      </c>
      <c r="V54" s="66">
        <v>174452745</v>
      </c>
    </row>
    <row r="55" spans="1:22" s="67" customFormat="1" ht="12" customHeight="1">
      <c r="A55" s="68"/>
      <c r="B55" s="61" t="s">
        <v>36</v>
      </c>
      <c r="C55" s="207">
        <v>112600000</v>
      </c>
      <c r="D55" s="62">
        <f t="shared" si="16"/>
        <v>73</v>
      </c>
      <c r="E55" s="63">
        <f t="shared" si="17"/>
        <v>126085848.48792593</v>
      </c>
      <c r="F55" s="64">
        <v>1</v>
      </c>
      <c r="G55" s="63">
        <v>3042000</v>
      </c>
      <c r="H55" s="169">
        <v>57</v>
      </c>
      <c r="I55" s="163" t="s">
        <v>48</v>
      </c>
      <c r="J55" s="163">
        <v>0</v>
      </c>
      <c r="K55" s="163" t="s">
        <v>49</v>
      </c>
      <c r="L55" s="63">
        <v>113595988.48792593</v>
      </c>
      <c r="M55" s="135" t="s">
        <v>48</v>
      </c>
      <c r="N55" s="135">
        <v>0</v>
      </c>
      <c r="O55" s="135" t="s">
        <v>49</v>
      </c>
      <c r="P55" s="64">
        <v>7</v>
      </c>
      <c r="Q55" s="63">
        <v>9447860</v>
      </c>
      <c r="R55" s="159">
        <v>0</v>
      </c>
      <c r="S55" s="76">
        <v>0</v>
      </c>
      <c r="T55" s="65">
        <v>8</v>
      </c>
      <c r="U55" s="63">
        <v>66058401.23</v>
      </c>
      <c r="V55" s="66">
        <v>56659942.21</v>
      </c>
    </row>
    <row r="56" spans="1:22" s="67" customFormat="1" ht="12" customHeight="1">
      <c r="A56" s="69"/>
      <c r="B56" s="61" t="s">
        <v>35</v>
      </c>
      <c r="C56" s="207">
        <v>410000000</v>
      </c>
      <c r="D56" s="62">
        <f t="shared" si="16"/>
        <v>178</v>
      </c>
      <c r="E56" s="63">
        <f t="shared" si="17"/>
        <v>435392430</v>
      </c>
      <c r="F56" s="64">
        <v>1</v>
      </c>
      <c r="G56" s="63">
        <v>3120000</v>
      </c>
      <c r="H56" s="169">
        <v>146</v>
      </c>
      <c r="I56" s="163" t="s">
        <v>48</v>
      </c>
      <c r="J56" s="163">
        <v>2</v>
      </c>
      <c r="K56" s="163" t="s">
        <v>49</v>
      </c>
      <c r="L56" s="63">
        <v>410836733.4</v>
      </c>
      <c r="M56" s="135" t="s">
        <v>48</v>
      </c>
      <c r="N56" s="135">
        <v>12311674.29</v>
      </c>
      <c r="O56" s="135" t="s">
        <v>49</v>
      </c>
      <c r="P56" s="64">
        <v>22</v>
      </c>
      <c r="Q56" s="63">
        <v>21435696.6</v>
      </c>
      <c r="R56" s="159">
        <v>0</v>
      </c>
      <c r="S56" s="76">
        <v>0</v>
      </c>
      <c r="T56" s="65">
        <v>9</v>
      </c>
      <c r="U56" s="63">
        <v>306367457.04</v>
      </c>
      <c r="V56" s="66">
        <v>163213571</v>
      </c>
    </row>
    <row r="57" spans="1:22" s="6" customFormat="1" ht="21" customHeight="1">
      <c r="A57" s="10" t="s">
        <v>11</v>
      </c>
      <c r="B57" s="46" t="s">
        <v>0</v>
      </c>
      <c r="C57" s="129">
        <f>SUM(C58:C66)</f>
        <v>4306862922</v>
      </c>
      <c r="D57" s="12">
        <f aca="true" t="shared" si="18" ref="D57:V57">SUM(D58:D66)</f>
        <v>2875</v>
      </c>
      <c r="E57" s="13">
        <f t="shared" si="18"/>
        <v>4803705949.260172</v>
      </c>
      <c r="F57" s="14">
        <f t="shared" si="18"/>
        <v>9</v>
      </c>
      <c r="G57" s="13">
        <f t="shared" si="18"/>
        <v>10152214.468308236</v>
      </c>
      <c r="H57" s="186">
        <f t="shared" si="18"/>
        <v>2410</v>
      </c>
      <c r="I57" s="174" t="s">
        <v>48</v>
      </c>
      <c r="J57" s="164">
        <f t="shared" si="18"/>
        <v>804</v>
      </c>
      <c r="K57" s="174" t="s">
        <v>49</v>
      </c>
      <c r="L57" s="13">
        <f t="shared" si="18"/>
        <v>4323037097.743779</v>
      </c>
      <c r="M57" s="175" t="s">
        <v>48</v>
      </c>
      <c r="N57" s="172">
        <f t="shared" si="18"/>
        <v>1271012597.2520788</v>
      </c>
      <c r="O57" s="175" t="s">
        <v>49</v>
      </c>
      <c r="P57" s="14">
        <f t="shared" si="18"/>
        <v>200</v>
      </c>
      <c r="Q57" s="13">
        <f t="shared" si="18"/>
        <v>470516637.04808533</v>
      </c>
      <c r="R57" s="14">
        <f t="shared" si="18"/>
        <v>0</v>
      </c>
      <c r="S57" s="13">
        <f t="shared" si="18"/>
        <v>-7.057678885757923E-10</v>
      </c>
      <c r="T57" s="44">
        <f t="shared" si="18"/>
        <v>256</v>
      </c>
      <c r="U57" s="123">
        <f t="shared" si="18"/>
        <v>3501047067.21</v>
      </c>
      <c r="V57" s="123">
        <f t="shared" si="18"/>
        <v>2765348785.82</v>
      </c>
    </row>
    <row r="58" spans="1:22" s="67" customFormat="1" ht="11.25" customHeight="1">
      <c r="A58" s="60"/>
      <c r="B58" s="61" t="s">
        <v>1</v>
      </c>
      <c r="C58" s="207">
        <v>653000000</v>
      </c>
      <c r="D58" s="62">
        <f aca="true" t="shared" si="19" ref="D58:D66">+F58+H58+P58+R58+T58</f>
        <v>395</v>
      </c>
      <c r="E58" s="63">
        <f aca="true" t="shared" si="20" ref="E58:E66">+G58+L58+Q58+S58</f>
        <v>697383232.7968355</v>
      </c>
      <c r="F58" s="64">
        <v>3</v>
      </c>
      <c r="G58" s="63">
        <v>4280093.75</v>
      </c>
      <c r="H58" s="169">
        <v>294</v>
      </c>
      <c r="I58" s="163" t="s">
        <v>48</v>
      </c>
      <c r="J58" s="163">
        <v>61</v>
      </c>
      <c r="K58" s="163" t="s">
        <v>49</v>
      </c>
      <c r="L58" s="63">
        <v>658776397.1745749</v>
      </c>
      <c r="M58" s="135" t="s">
        <v>48</v>
      </c>
      <c r="N58" s="135">
        <v>79903030.14129551</v>
      </c>
      <c r="O58" s="135" t="s">
        <v>49</v>
      </c>
      <c r="P58" s="64">
        <v>53</v>
      </c>
      <c r="Q58" s="63">
        <v>34326741.872260675</v>
      </c>
      <c r="R58" s="159">
        <v>0</v>
      </c>
      <c r="S58" s="76">
        <v>-1.7462298274040222E-10</v>
      </c>
      <c r="T58" s="65">
        <v>45</v>
      </c>
      <c r="U58" s="63">
        <v>567362476.65</v>
      </c>
      <c r="V58" s="66">
        <v>475080623</v>
      </c>
    </row>
    <row r="59" spans="1:22" s="67" customFormat="1" ht="11.25" customHeight="1">
      <c r="A59" s="68"/>
      <c r="B59" s="61" t="s">
        <v>2</v>
      </c>
      <c r="C59" s="207">
        <v>202000000</v>
      </c>
      <c r="D59" s="62">
        <f t="shared" si="19"/>
        <v>117</v>
      </c>
      <c r="E59" s="63">
        <f t="shared" si="20"/>
        <v>211782778.49735734</v>
      </c>
      <c r="F59" s="64">
        <v>0</v>
      </c>
      <c r="G59" s="63">
        <v>0</v>
      </c>
      <c r="H59" s="169">
        <v>84</v>
      </c>
      <c r="I59" s="163" t="s">
        <v>48</v>
      </c>
      <c r="J59" s="163">
        <v>19</v>
      </c>
      <c r="K59" s="163" t="s">
        <v>49</v>
      </c>
      <c r="L59" s="63">
        <v>172569601.87735733</v>
      </c>
      <c r="M59" s="135" t="s">
        <v>48</v>
      </c>
      <c r="N59" s="135">
        <v>37620874.05924737</v>
      </c>
      <c r="O59" s="135" t="s">
        <v>49</v>
      </c>
      <c r="P59" s="64">
        <v>11</v>
      </c>
      <c r="Q59" s="63">
        <v>39213176.62</v>
      </c>
      <c r="R59" s="159">
        <v>0</v>
      </c>
      <c r="S59" s="76">
        <v>0</v>
      </c>
      <c r="T59" s="65">
        <v>22</v>
      </c>
      <c r="U59" s="63">
        <v>115634264.01</v>
      </c>
      <c r="V59" s="66">
        <v>56806588</v>
      </c>
    </row>
    <row r="60" spans="1:22" s="67" customFormat="1" ht="11.25" customHeight="1">
      <c r="A60" s="68"/>
      <c r="B60" s="61" t="s">
        <v>3</v>
      </c>
      <c r="C60" s="207">
        <v>546840754</v>
      </c>
      <c r="D60" s="62">
        <f t="shared" si="19"/>
        <v>607</v>
      </c>
      <c r="E60" s="63">
        <f t="shared" si="20"/>
        <v>735052743.0540178</v>
      </c>
      <c r="F60" s="64">
        <v>2</v>
      </c>
      <c r="G60" s="63">
        <v>370320.78830823745</v>
      </c>
      <c r="H60" s="169">
        <v>532</v>
      </c>
      <c r="I60" s="163" t="s">
        <v>48</v>
      </c>
      <c r="J60" s="163">
        <v>0</v>
      </c>
      <c r="K60" s="163" t="s">
        <v>49</v>
      </c>
      <c r="L60" s="63">
        <v>600295957.7445678</v>
      </c>
      <c r="M60" s="135" t="s">
        <v>48</v>
      </c>
      <c r="N60" s="135">
        <v>0</v>
      </c>
      <c r="O60" s="135" t="s">
        <v>49</v>
      </c>
      <c r="P60" s="64">
        <v>32</v>
      </c>
      <c r="Q60" s="63">
        <v>134386464.52114183</v>
      </c>
      <c r="R60" s="159">
        <v>0</v>
      </c>
      <c r="S60" s="76">
        <v>-2.9831426218152046E-10</v>
      </c>
      <c r="T60" s="65">
        <v>41</v>
      </c>
      <c r="U60" s="63">
        <v>418142849.99</v>
      </c>
      <c r="V60" s="66">
        <v>386379821</v>
      </c>
    </row>
    <row r="61" spans="1:22" s="67" customFormat="1" ht="11.25" customHeight="1">
      <c r="A61" s="68"/>
      <c r="B61" s="61" t="s">
        <v>32</v>
      </c>
      <c r="C61" s="207">
        <v>406272168</v>
      </c>
      <c r="D61" s="62">
        <f t="shared" si="19"/>
        <v>265</v>
      </c>
      <c r="E61" s="63">
        <f t="shared" si="20"/>
        <v>457941671.5973895</v>
      </c>
      <c r="F61" s="64">
        <v>1</v>
      </c>
      <c r="G61" s="63">
        <v>295213.68</v>
      </c>
      <c r="H61" s="169">
        <v>228</v>
      </c>
      <c r="I61" s="163" t="s">
        <v>48</v>
      </c>
      <c r="J61" s="163">
        <v>33</v>
      </c>
      <c r="K61" s="163" t="s">
        <v>49</v>
      </c>
      <c r="L61" s="63">
        <v>406666024.1978958</v>
      </c>
      <c r="M61" s="135" t="s">
        <v>48</v>
      </c>
      <c r="N61" s="135">
        <v>28295905</v>
      </c>
      <c r="O61" s="135" t="s">
        <v>49</v>
      </c>
      <c r="P61" s="64">
        <v>15</v>
      </c>
      <c r="Q61" s="63">
        <v>50980433.71949367</v>
      </c>
      <c r="R61" s="159">
        <v>0</v>
      </c>
      <c r="S61" s="76">
        <v>0</v>
      </c>
      <c r="T61" s="65">
        <v>21</v>
      </c>
      <c r="U61" s="63">
        <v>319238104.1</v>
      </c>
      <c r="V61" s="66">
        <v>238820627.83</v>
      </c>
    </row>
    <row r="62" spans="1:22" s="67" customFormat="1" ht="11.25" customHeight="1">
      <c r="A62" s="68"/>
      <c r="B62" s="61" t="s">
        <v>33</v>
      </c>
      <c r="C62" s="207">
        <v>1172250000</v>
      </c>
      <c r="D62" s="62">
        <f t="shared" si="19"/>
        <v>463</v>
      </c>
      <c r="E62" s="63">
        <f t="shared" si="20"/>
        <v>1162959048.0500007</v>
      </c>
      <c r="F62" s="64">
        <v>0</v>
      </c>
      <c r="G62" s="63">
        <v>0</v>
      </c>
      <c r="H62" s="169">
        <v>428</v>
      </c>
      <c r="I62" s="163" t="s">
        <v>48</v>
      </c>
      <c r="J62" s="163">
        <v>417</v>
      </c>
      <c r="K62" s="163" t="s">
        <v>49</v>
      </c>
      <c r="L62" s="63">
        <v>1162959048.0500007</v>
      </c>
      <c r="M62" s="135" t="s">
        <v>48</v>
      </c>
      <c r="N62" s="135">
        <v>922449099.9300022</v>
      </c>
      <c r="O62" s="135" t="s">
        <v>49</v>
      </c>
      <c r="P62" s="64">
        <v>0</v>
      </c>
      <c r="Q62" s="63">
        <v>0</v>
      </c>
      <c r="R62" s="159">
        <v>0</v>
      </c>
      <c r="S62" s="76">
        <v>0</v>
      </c>
      <c r="T62" s="65">
        <v>35</v>
      </c>
      <c r="U62" s="63">
        <v>1001908668</v>
      </c>
      <c r="V62" s="66">
        <v>956890995</v>
      </c>
    </row>
    <row r="63" spans="1:22" s="67" customFormat="1" ht="11.25" customHeight="1">
      <c r="A63" s="68"/>
      <c r="B63" s="61" t="s">
        <v>4</v>
      </c>
      <c r="C63" s="207">
        <v>342000000</v>
      </c>
      <c r="D63" s="62">
        <f t="shared" si="19"/>
        <v>129</v>
      </c>
      <c r="E63" s="63">
        <f t="shared" si="20"/>
        <v>337428788.91055685</v>
      </c>
      <c r="F63" s="64">
        <v>0</v>
      </c>
      <c r="G63" s="63">
        <v>0</v>
      </c>
      <c r="H63" s="169">
        <v>107</v>
      </c>
      <c r="I63" s="163" t="s">
        <v>48</v>
      </c>
      <c r="J63" s="163">
        <v>1</v>
      </c>
      <c r="K63" s="163" t="s">
        <v>49</v>
      </c>
      <c r="L63" s="63">
        <v>337428788.91055685</v>
      </c>
      <c r="M63" s="135" t="s">
        <v>48</v>
      </c>
      <c r="N63" s="135">
        <v>2384463.64</v>
      </c>
      <c r="O63" s="135" t="s">
        <v>49</v>
      </c>
      <c r="P63" s="64">
        <v>0</v>
      </c>
      <c r="Q63" s="63">
        <v>0</v>
      </c>
      <c r="R63" s="159">
        <v>0</v>
      </c>
      <c r="S63" s="76">
        <v>0</v>
      </c>
      <c r="T63" s="65">
        <v>22</v>
      </c>
      <c r="U63" s="63">
        <v>293852808.85</v>
      </c>
      <c r="V63" s="66">
        <v>176468191.55</v>
      </c>
    </row>
    <row r="64" spans="1:22" s="67" customFormat="1" ht="11.25" customHeight="1">
      <c r="A64" s="68"/>
      <c r="B64" s="61" t="s">
        <v>34</v>
      </c>
      <c r="C64" s="207">
        <v>433000000</v>
      </c>
      <c r="D64" s="62">
        <f t="shared" si="19"/>
        <v>559</v>
      </c>
      <c r="E64" s="63">
        <f t="shared" si="20"/>
        <v>527392916.92005503</v>
      </c>
      <c r="F64" s="64">
        <v>2</v>
      </c>
      <c r="G64" s="63">
        <v>2146931.08</v>
      </c>
      <c r="H64" s="169">
        <v>475</v>
      </c>
      <c r="I64" s="163" t="s">
        <v>48</v>
      </c>
      <c r="J64" s="163">
        <v>266</v>
      </c>
      <c r="K64" s="163" t="s">
        <v>49</v>
      </c>
      <c r="L64" s="63">
        <v>429542428.30148965</v>
      </c>
      <c r="M64" s="135" t="s">
        <v>48</v>
      </c>
      <c r="N64" s="135">
        <v>157375934.20153368</v>
      </c>
      <c r="O64" s="135" t="s">
        <v>49</v>
      </c>
      <c r="P64" s="64">
        <v>48</v>
      </c>
      <c r="Q64" s="63">
        <v>95703557.5385654</v>
      </c>
      <c r="R64" s="159">
        <v>0</v>
      </c>
      <c r="S64" s="76">
        <v>-2.3283064365386963E-10</v>
      </c>
      <c r="T64" s="65">
        <v>34</v>
      </c>
      <c r="U64" s="63">
        <v>346786826.22</v>
      </c>
      <c r="V64" s="66">
        <v>233566903</v>
      </c>
    </row>
    <row r="65" spans="1:22" s="67" customFormat="1" ht="11.25" customHeight="1">
      <c r="A65" s="68"/>
      <c r="B65" s="61" t="s">
        <v>36</v>
      </c>
      <c r="C65" s="207">
        <v>243500000</v>
      </c>
      <c r="D65" s="62">
        <f t="shared" si="19"/>
        <v>188</v>
      </c>
      <c r="E65" s="63">
        <f t="shared" si="20"/>
        <v>262712783.31611675</v>
      </c>
      <c r="F65" s="64">
        <v>0</v>
      </c>
      <c r="G65" s="63">
        <v>0</v>
      </c>
      <c r="H65" s="169">
        <v>142</v>
      </c>
      <c r="I65" s="163" t="s">
        <v>48</v>
      </c>
      <c r="J65" s="163">
        <v>0</v>
      </c>
      <c r="K65" s="163" t="s">
        <v>49</v>
      </c>
      <c r="L65" s="63">
        <v>243056010.41611674</v>
      </c>
      <c r="M65" s="135" t="s">
        <v>48</v>
      </c>
      <c r="N65" s="135">
        <v>0</v>
      </c>
      <c r="O65" s="135" t="s">
        <v>49</v>
      </c>
      <c r="P65" s="64">
        <v>14</v>
      </c>
      <c r="Q65" s="63">
        <v>19656772.900000002</v>
      </c>
      <c r="R65" s="159">
        <v>0</v>
      </c>
      <c r="S65" s="76">
        <v>0</v>
      </c>
      <c r="T65" s="65">
        <v>32</v>
      </c>
      <c r="U65" s="63">
        <v>176373913.53</v>
      </c>
      <c r="V65" s="66">
        <v>149396579.44</v>
      </c>
    </row>
    <row r="66" spans="1:22" s="67" customFormat="1" ht="11.25" customHeight="1">
      <c r="A66" s="69"/>
      <c r="B66" s="61" t="s">
        <v>35</v>
      </c>
      <c r="C66" s="207">
        <v>308000000</v>
      </c>
      <c r="D66" s="62">
        <f t="shared" si="19"/>
        <v>152</v>
      </c>
      <c r="E66" s="63">
        <f t="shared" si="20"/>
        <v>411051986.1178429</v>
      </c>
      <c r="F66" s="64">
        <v>1</v>
      </c>
      <c r="G66" s="63">
        <v>3059655.17</v>
      </c>
      <c r="H66" s="169">
        <v>120</v>
      </c>
      <c r="I66" s="163" t="s">
        <v>48</v>
      </c>
      <c r="J66" s="163">
        <v>7</v>
      </c>
      <c r="K66" s="163" t="s">
        <v>49</v>
      </c>
      <c r="L66" s="63">
        <v>311742841.071219</v>
      </c>
      <c r="M66" s="135" t="s">
        <v>48</v>
      </c>
      <c r="N66" s="135">
        <v>42983290.28</v>
      </c>
      <c r="O66" s="135" t="s">
        <v>49</v>
      </c>
      <c r="P66" s="64">
        <v>27</v>
      </c>
      <c r="Q66" s="63">
        <v>96249489.87662384</v>
      </c>
      <c r="R66" s="159">
        <v>0</v>
      </c>
      <c r="S66" s="76">
        <v>0</v>
      </c>
      <c r="T66" s="65">
        <v>4</v>
      </c>
      <c r="U66" s="63">
        <v>261747155.86</v>
      </c>
      <c r="V66" s="66">
        <v>91938457</v>
      </c>
    </row>
    <row r="67" spans="1:22" s="6" customFormat="1" ht="21" customHeight="1">
      <c r="A67" s="10" t="s">
        <v>12</v>
      </c>
      <c r="B67" s="46" t="s">
        <v>0</v>
      </c>
      <c r="C67" s="129">
        <f>SUM(C68:C76)</f>
        <v>7141552997</v>
      </c>
      <c r="D67" s="12">
        <f aca="true" t="shared" si="21" ref="D67:V67">SUM(D68:D76)</f>
        <v>2937</v>
      </c>
      <c r="E67" s="13">
        <f t="shared" si="21"/>
        <v>6905202529.163205</v>
      </c>
      <c r="F67" s="14">
        <f t="shared" si="21"/>
        <v>45</v>
      </c>
      <c r="G67" s="13">
        <f t="shared" si="21"/>
        <v>103654466.99318615</v>
      </c>
      <c r="H67" s="186">
        <f t="shared" si="21"/>
        <v>2218</v>
      </c>
      <c r="I67" s="174" t="s">
        <v>48</v>
      </c>
      <c r="J67" s="164">
        <f t="shared" si="21"/>
        <v>861</v>
      </c>
      <c r="K67" s="174" t="s">
        <v>49</v>
      </c>
      <c r="L67" s="13">
        <f t="shared" si="21"/>
        <v>5620079105.8400755</v>
      </c>
      <c r="M67" s="175" t="s">
        <v>48</v>
      </c>
      <c r="N67" s="172">
        <f t="shared" si="21"/>
        <v>2008656051.5667465</v>
      </c>
      <c r="O67" s="175" t="s">
        <v>49</v>
      </c>
      <c r="P67" s="14">
        <f t="shared" si="21"/>
        <v>327</v>
      </c>
      <c r="Q67" s="13">
        <f t="shared" si="21"/>
        <v>1181468956.329943</v>
      </c>
      <c r="R67" s="14">
        <f t="shared" si="21"/>
        <v>0</v>
      </c>
      <c r="S67" s="13">
        <f t="shared" si="21"/>
        <v>-3.3614924177527428E-09</v>
      </c>
      <c r="T67" s="44">
        <f t="shared" si="21"/>
        <v>347</v>
      </c>
      <c r="U67" s="123">
        <f t="shared" si="21"/>
        <v>3964585305.65</v>
      </c>
      <c r="V67" s="123">
        <f t="shared" si="21"/>
        <v>2770377440.0499997</v>
      </c>
    </row>
    <row r="68" spans="1:22" s="67" customFormat="1" ht="12" customHeight="1">
      <c r="A68" s="60"/>
      <c r="B68" s="61" t="s">
        <v>1</v>
      </c>
      <c r="C68" s="154">
        <v>872574000</v>
      </c>
      <c r="D68" s="62">
        <f aca="true" t="shared" si="22" ref="D68:D76">+F68+H68+P68+R68+T68</f>
        <v>377</v>
      </c>
      <c r="E68" s="63">
        <f aca="true" t="shared" si="23" ref="E68:E76">+G68+L68+Q68+S68</f>
        <v>922314554.669956</v>
      </c>
      <c r="F68" s="64">
        <v>12</v>
      </c>
      <c r="G68" s="63">
        <v>22347382.969484508</v>
      </c>
      <c r="H68" s="169">
        <v>237</v>
      </c>
      <c r="I68" s="163" t="s">
        <v>48</v>
      </c>
      <c r="J68" s="163">
        <v>44</v>
      </c>
      <c r="K68" s="163" t="s">
        <v>49</v>
      </c>
      <c r="L68" s="63">
        <v>734918006.4197115</v>
      </c>
      <c r="M68" s="135" t="s">
        <v>48</v>
      </c>
      <c r="N68" s="135">
        <v>86680836.88811816</v>
      </c>
      <c r="O68" s="135" t="s">
        <v>49</v>
      </c>
      <c r="P68" s="64">
        <v>80</v>
      </c>
      <c r="Q68" s="63">
        <v>165049165.2807601</v>
      </c>
      <c r="R68" s="159">
        <v>0</v>
      </c>
      <c r="S68" s="76">
        <v>-3.725290298461914E-09</v>
      </c>
      <c r="T68" s="65">
        <v>48</v>
      </c>
      <c r="U68" s="63">
        <v>432146914.75</v>
      </c>
      <c r="V68" s="66">
        <v>246215318</v>
      </c>
    </row>
    <row r="69" spans="1:22" s="67" customFormat="1" ht="12" customHeight="1">
      <c r="A69" s="68"/>
      <c r="B69" s="61" t="s">
        <v>2</v>
      </c>
      <c r="C69" s="154">
        <v>351500000</v>
      </c>
      <c r="D69" s="62">
        <f t="shared" si="22"/>
        <v>96</v>
      </c>
      <c r="E69" s="63">
        <f t="shared" si="23"/>
        <v>292032366.4628364</v>
      </c>
      <c r="F69" s="64">
        <v>6</v>
      </c>
      <c r="G69" s="63">
        <v>8337120.579393117</v>
      </c>
      <c r="H69" s="169">
        <v>55</v>
      </c>
      <c r="I69" s="163" t="s">
        <v>48</v>
      </c>
      <c r="J69" s="163">
        <v>17</v>
      </c>
      <c r="K69" s="163" t="s">
        <v>49</v>
      </c>
      <c r="L69" s="63">
        <v>214826112.15426376</v>
      </c>
      <c r="M69" s="135" t="s">
        <v>48</v>
      </c>
      <c r="N69" s="135">
        <v>65498622.46926546</v>
      </c>
      <c r="O69" s="135" t="s">
        <v>49</v>
      </c>
      <c r="P69" s="64">
        <v>26</v>
      </c>
      <c r="Q69" s="63">
        <v>68869133.72917953</v>
      </c>
      <c r="R69" s="159">
        <v>0</v>
      </c>
      <c r="S69" s="76">
        <v>2.3283064365386963E-10</v>
      </c>
      <c r="T69" s="65">
        <v>9</v>
      </c>
      <c r="U69" s="63">
        <v>98589531.92</v>
      </c>
      <c r="V69" s="66">
        <v>70042329</v>
      </c>
    </row>
    <row r="70" spans="1:22" s="67" customFormat="1" ht="12" customHeight="1">
      <c r="A70" s="68"/>
      <c r="B70" s="61" t="s">
        <v>3</v>
      </c>
      <c r="C70" s="154">
        <v>1032000000</v>
      </c>
      <c r="D70" s="62">
        <f t="shared" si="22"/>
        <v>324</v>
      </c>
      <c r="E70" s="63">
        <f t="shared" si="23"/>
        <v>1027128679.8564487</v>
      </c>
      <c r="F70" s="64">
        <v>12</v>
      </c>
      <c r="G70" s="63">
        <v>39512381.744246535</v>
      </c>
      <c r="H70" s="169">
        <v>259</v>
      </c>
      <c r="I70" s="163" t="s">
        <v>48</v>
      </c>
      <c r="J70" s="163">
        <v>0</v>
      </c>
      <c r="K70" s="163" t="s">
        <v>49</v>
      </c>
      <c r="L70" s="63">
        <v>608019848.6564571</v>
      </c>
      <c r="M70" s="135" t="s">
        <v>48</v>
      </c>
      <c r="N70" s="135">
        <v>0</v>
      </c>
      <c r="O70" s="135" t="s">
        <v>49</v>
      </c>
      <c r="P70" s="64">
        <v>40</v>
      </c>
      <c r="Q70" s="63">
        <v>379596449.45574504</v>
      </c>
      <c r="R70" s="159">
        <v>0</v>
      </c>
      <c r="S70" s="76">
        <v>6.984919309616089E-10</v>
      </c>
      <c r="T70" s="65">
        <v>13</v>
      </c>
      <c r="U70" s="63">
        <v>218746055.37</v>
      </c>
      <c r="V70" s="66">
        <v>192510207</v>
      </c>
    </row>
    <row r="71" spans="1:22" s="67" customFormat="1" ht="12" customHeight="1">
      <c r="A71" s="68"/>
      <c r="B71" s="61" t="s">
        <v>32</v>
      </c>
      <c r="C71" s="154">
        <v>573033283</v>
      </c>
      <c r="D71" s="62">
        <f t="shared" si="22"/>
        <v>322</v>
      </c>
      <c r="E71" s="63">
        <f t="shared" si="23"/>
        <v>652925086.8290904</v>
      </c>
      <c r="F71" s="64">
        <v>4</v>
      </c>
      <c r="G71" s="63">
        <v>7335368.29857012</v>
      </c>
      <c r="H71" s="169">
        <v>235</v>
      </c>
      <c r="I71" s="163" t="s">
        <v>48</v>
      </c>
      <c r="J71" s="163">
        <v>35</v>
      </c>
      <c r="K71" s="163" t="s">
        <v>49</v>
      </c>
      <c r="L71" s="63">
        <v>574241988.0782851</v>
      </c>
      <c r="M71" s="135" t="s">
        <v>48</v>
      </c>
      <c r="N71" s="135">
        <v>40034505.660508014</v>
      </c>
      <c r="O71" s="135" t="s">
        <v>49</v>
      </c>
      <c r="P71" s="64">
        <v>32</v>
      </c>
      <c r="Q71" s="63">
        <v>71347730.4522351</v>
      </c>
      <c r="R71" s="159">
        <v>0</v>
      </c>
      <c r="S71" s="76">
        <v>5.820766091346741E-11</v>
      </c>
      <c r="T71" s="65">
        <v>51</v>
      </c>
      <c r="U71" s="63">
        <v>511874690.35</v>
      </c>
      <c r="V71" s="66">
        <v>451723434.69</v>
      </c>
    </row>
    <row r="72" spans="1:22" s="67" customFormat="1" ht="12" customHeight="1">
      <c r="A72" s="68"/>
      <c r="B72" s="61" t="s">
        <v>33</v>
      </c>
      <c r="C72" s="154">
        <v>1589891850</v>
      </c>
      <c r="D72" s="62">
        <f t="shared" si="22"/>
        <v>484</v>
      </c>
      <c r="E72" s="63">
        <f t="shared" si="23"/>
        <v>1600209015.2120728</v>
      </c>
      <c r="F72" s="64">
        <v>0</v>
      </c>
      <c r="G72" s="63">
        <v>0</v>
      </c>
      <c r="H72" s="169">
        <v>470</v>
      </c>
      <c r="I72" s="163" t="s">
        <v>48</v>
      </c>
      <c r="J72" s="163">
        <v>470</v>
      </c>
      <c r="K72" s="163" t="s">
        <v>49</v>
      </c>
      <c r="L72" s="63">
        <v>1600209015.2120728</v>
      </c>
      <c r="M72" s="135" t="s">
        <v>48</v>
      </c>
      <c r="N72" s="135">
        <v>1600209015.2120728</v>
      </c>
      <c r="O72" s="135" t="s">
        <v>49</v>
      </c>
      <c r="P72" s="64">
        <v>0</v>
      </c>
      <c r="Q72" s="63">
        <v>0</v>
      </c>
      <c r="R72" s="159">
        <v>0</v>
      </c>
      <c r="S72" s="76">
        <v>0</v>
      </c>
      <c r="T72" s="65">
        <v>14</v>
      </c>
      <c r="U72" s="63">
        <v>1299827168</v>
      </c>
      <c r="V72" s="66">
        <v>1150629995</v>
      </c>
    </row>
    <row r="73" spans="1:22" s="67" customFormat="1" ht="12" customHeight="1">
      <c r="A73" s="68"/>
      <c r="B73" s="61" t="s">
        <v>4</v>
      </c>
      <c r="C73" s="154">
        <v>871690964</v>
      </c>
      <c r="D73" s="62">
        <f t="shared" si="22"/>
        <v>407</v>
      </c>
      <c r="E73" s="63">
        <f t="shared" si="23"/>
        <v>919576676.5799204</v>
      </c>
      <c r="F73" s="64">
        <v>1</v>
      </c>
      <c r="G73" s="63">
        <v>1360000</v>
      </c>
      <c r="H73" s="169">
        <v>293</v>
      </c>
      <c r="I73" s="163" t="s">
        <v>48</v>
      </c>
      <c r="J73" s="163">
        <v>7</v>
      </c>
      <c r="K73" s="163" t="s">
        <v>49</v>
      </c>
      <c r="L73" s="63">
        <v>866021000.9708028</v>
      </c>
      <c r="M73" s="135" t="s">
        <v>48</v>
      </c>
      <c r="N73" s="135">
        <v>6203405.666083971</v>
      </c>
      <c r="O73" s="135" t="s">
        <v>49</v>
      </c>
      <c r="P73" s="64">
        <v>27</v>
      </c>
      <c r="Q73" s="63">
        <v>52195675.60911765</v>
      </c>
      <c r="R73" s="159">
        <v>0</v>
      </c>
      <c r="S73" s="76">
        <v>2.3283064365386963E-10</v>
      </c>
      <c r="T73" s="65">
        <v>86</v>
      </c>
      <c r="U73" s="63">
        <v>678433329.09</v>
      </c>
      <c r="V73" s="66">
        <v>226757851.43</v>
      </c>
    </row>
    <row r="74" spans="1:22" s="67" customFormat="1" ht="12" customHeight="1">
      <c r="A74" s="68"/>
      <c r="B74" s="61" t="s">
        <v>34</v>
      </c>
      <c r="C74" s="154">
        <v>624750000</v>
      </c>
      <c r="D74" s="62">
        <f t="shared" si="22"/>
        <v>525</v>
      </c>
      <c r="E74" s="63">
        <f t="shared" si="23"/>
        <v>532195135.2195551</v>
      </c>
      <c r="F74" s="64">
        <v>4</v>
      </c>
      <c r="G74" s="63">
        <v>6219207.21832264</v>
      </c>
      <c r="H74" s="169">
        <v>389</v>
      </c>
      <c r="I74" s="163" t="s">
        <v>48</v>
      </c>
      <c r="J74" s="163">
        <v>276</v>
      </c>
      <c r="K74" s="163" t="s">
        <v>49</v>
      </c>
      <c r="L74" s="63">
        <v>349573453.08786076</v>
      </c>
      <c r="M74" s="135" t="s">
        <v>48</v>
      </c>
      <c r="N74" s="135">
        <v>168429494.10584664</v>
      </c>
      <c r="O74" s="135" t="s">
        <v>49</v>
      </c>
      <c r="P74" s="64">
        <v>61</v>
      </c>
      <c r="Q74" s="63">
        <v>176402474.91337168</v>
      </c>
      <c r="R74" s="159">
        <v>0</v>
      </c>
      <c r="S74" s="76">
        <v>7.275957614183426E-11</v>
      </c>
      <c r="T74" s="65">
        <v>71</v>
      </c>
      <c r="U74" s="63">
        <v>257229138.4</v>
      </c>
      <c r="V74" s="66">
        <v>134738657</v>
      </c>
    </row>
    <row r="75" spans="1:22" s="67" customFormat="1" ht="12" customHeight="1">
      <c r="A75" s="68"/>
      <c r="B75" s="61" t="s">
        <v>36</v>
      </c>
      <c r="C75" s="154">
        <v>674650000</v>
      </c>
      <c r="D75" s="62">
        <f t="shared" si="22"/>
        <v>253</v>
      </c>
      <c r="E75" s="63">
        <f t="shared" si="23"/>
        <v>526662038.435876</v>
      </c>
      <c r="F75" s="64">
        <v>4</v>
      </c>
      <c r="G75" s="63">
        <v>13299110.563169204</v>
      </c>
      <c r="H75" s="169">
        <v>191</v>
      </c>
      <c r="I75" s="163" t="s">
        <v>48</v>
      </c>
      <c r="J75" s="163">
        <v>0</v>
      </c>
      <c r="K75" s="163" t="s">
        <v>49</v>
      </c>
      <c r="L75" s="63">
        <v>432138107.14676654</v>
      </c>
      <c r="M75" s="135" t="s">
        <v>48</v>
      </c>
      <c r="N75" s="135">
        <v>0</v>
      </c>
      <c r="O75" s="135" t="s">
        <v>49</v>
      </c>
      <c r="P75" s="64">
        <v>24</v>
      </c>
      <c r="Q75" s="63">
        <v>81224820.72594027</v>
      </c>
      <c r="R75" s="159">
        <v>0</v>
      </c>
      <c r="S75" s="76">
        <v>0</v>
      </c>
      <c r="T75" s="65">
        <v>34</v>
      </c>
      <c r="U75" s="63">
        <v>324080726.49</v>
      </c>
      <c r="V75" s="66">
        <v>271772232.93</v>
      </c>
    </row>
    <row r="76" spans="1:22" s="67" customFormat="1" ht="12" customHeight="1">
      <c r="A76" s="68"/>
      <c r="B76" s="61" t="s">
        <v>35</v>
      </c>
      <c r="C76" s="154">
        <v>551462900</v>
      </c>
      <c r="D76" s="62">
        <f t="shared" si="22"/>
        <v>149</v>
      </c>
      <c r="E76" s="63">
        <f t="shared" si="23"/>
        <v>432158975.89744884</v>
      </c>
      <c r="F76" s="64">
        <v>2</v>
      </c>
      <c r="G76" s="63">
        <v>5243895.62</v>
      </c>
      <c r="H76" s="169">
        <v>89</v>
      </c>
      <c r="I76" s="163" t="s">
        <v>48</v>
      </c>
      <c r="J76" s="163">
        <v>12</v>
      </c>
      <c r="K76" s="163" t="s">
        <v>49</v>
      </c>
      <c r="L76" s="63">
        <v>240131574.1138552</v>
      </c>
      <c r="M76" s="135" t="s">
        <v>48</v>
      </c>
      <c r="N76" s="135">
        <v>41600171.56485123</v>
      </c>
      <c r="O76" s="135" t="s">
        <v>49</v>
      </c>
      <c r="P76" s="64">
        <v>37</v>
      </c>
      <c r="Q76" s="63">
        <v>186783506.16359362</v>
      </c>
      <c r="R76" s="159">
        <v>0</v>
      </c>
      <c r="S76" s="76">
        <v>-9.313225746154785E-10</v>
      </c>
      <c r="T76" s="65">
        <v>21</v>
      </c>
      <c r="U76" s="63">
        <v>143657751.28</v>
      </c>
      <c r="V76" s="66">
        <v>25987415</v>
      </c>
    </row>
    <row r="77" spans="1:22" s="6" customFormat="1" ht="21" customHeight="1">
      <c r="A77" s="10" t="s">
        <v>23</v>
      </c>
      <c r="B77" s="46" t="s">
        <v>0</v>
      </c>
      <c r="C77" s="129">
        <f>SUM(C78:C87)</f>
        <v>4802641961</v>
      </c>
      <c r="D77" s="12">
        <f aca="true" t="shared" si="24" ref="D77:V77">SUM(D78:D87)</f>
        <v>2053</v>
      </c>
      <c r="E77" s="13">
        <f t="shared" si="24"/>
        <v>5326109231.042545</v>
      </c>
      <c r="F77" s="14">
        <f t="shared" si="24"/>
        <v>43</v>
      </c>
      <c r="G77" s="13">
        <f t="shared" si="24"/>
        <v>693695338.7910359</v>
      </c>
      <c r="H77" s="186">
        <f t="shared" si="24"/>
        <v>1394</v>
      </c>
      <c r="I77" s="174" t="s">
        <v>48</v>
      </c>
      <c r="J77" s="164">
        <f t="shared" si="24"/>
        <v>744</v>
      </c>
      <c r="K77" s="174" t="s">
        <v>49</v>
      </c>
      <c r="L77" s="13">
        <f t="shared" si="24"/>
        <v>3621649316.2051044</v>
      </c>
      <c r="M77" s="175" t="s">
        <v>48</v>
      </c>
      <c r="N77" s="172">
        <f t="shared" si="24"/>
        <v>1707379993.383245</v>
      </c>
      <c r="O77" s="175" t="s">
        <v>49</v>
      </c>
      <c r="P77" s="14">
        <f t="shared" si="24"/>
        <v>256</v>
      </c>
      <c r="Q77" s="13">
        <f t="shared" si="24"/>
        <v>1010764576.0464033</v>
      </c>
      <c r="R77" s="14">
        <f t="shared" si="24"/>
        <v>0</v>
      </c>
      <c r="S77" s="13">
        <f t="shared" si="24"/>
        <v>2.764863893389702E-10</v>
      </c>
      <c r="T77" s="44">
        <f t="shared" si="24"/>
        <v>360</v>
      </c>
      <c r="U77" s="123">
        <f t="shared" si="24"/>
        <v>1662887381.9299998</v>
      </c>
      <c r="V77" s="123">
        <f t="shared" si="24"/>
        <v>1106194400.13</v>
      </c>
    </row>
    <row r="78" spans="1:22" s="67" customFormat="1" ht="12" customHeight="1">
      <c r="A78" s="60"/>
      <c r="B78" s="61" t="s">
        <v>1</v>
      </c>
      <c r="C78" s="155">
        <v>446950000</v>
      </c>
      <c r="D78" s="62">
        <f aca="true" t="shared" si="25" ref="D78:D87">+F78+H78+P78+R78+T78</f>
        <v>196</v>
      </c>
      <c r="E78" s="63">
        <f aca="true" t="shared" si="26" ref="E78:E87">+G78+L78+Q78+S78</f>
        <v>557272290.3752359</v>
      </c>
      <c r="F78" s="64">
        <v>4</v>
      </c>
      <c r="G78" s="63">
        <v>40309802.43103574</v>
      </c>
      <c r="H78" s="169">
        <v>128</v>
      </c>
      <c r="I78" s="163" t="s">
        <v>48</v>
      </c>
      <c r="J78" s="163">
        <v>71</v>
      </c>
      <c r="K78" s="163" t="s">
        <v>49</v>
      </c>
      <c r="L78" s="63">
        <v>282334480.41636544</v>
      </c>
      <c r="M78" s="135" t="s">
        <v>48</v>
      </c>
      <c r="N78" s="135">
        <v>86267791.24614227</v>
      </c>
      <c r="O78" s="135" t="s">
        <v>49</v>
      </c>
      <c r="P78" s="64">
        <v>54</v>
      </c>
      <c r="Q78" s="63">
        <v>234628007.5278347</v>
      </c>
      <c r="R78" s="159">
        <v>0</v>
      </c>
      <c r="S78" s="76">
        <v>0</v>
      </c>
      <c r="T78" s="65">
        <v>10</v>
      </c>
      <c r="U78" s="63">
        <v>158125208.7</v>
      </c>
      <c r="V78" s="70">
        <v>65607933</v>
      </c>
    </row>
    <row r="79" spans="1:22" s="67" customFormat="1" ht="12" customHeight="1">
      <c r="A79" s="68"/>
      <c r="B79" s="61" t="s">
        <v>2</v>
      </c>
      <c r="C79" s="155">
        <v>163600790</v>
      </c>
      <c r="D79" s="62">
        <f t="shared" si="25"/>
        <v>77</v>
      </c>
      <c r="E79" s="63">
        <f t="shared" si="26"/>
        <v>164962993.70407444</v>
      </c>
      <c r="F79" s="64">
        <v>2</v>
      </c>
      <c r="G79" s="63">
        <v>9228976.860000001</v>
      </c>
      <c r="H79" s="169">
        <v>42</v>
      </c>
      <c r="I79" s="163" t="s">
        <v>48</v>
      </c>
      <c r="J79" s="163">
        <v>12</v>
      </c>
      <c r="K79" s="163" t="s">
        <v>49</v>
      </c>
      <c r="L79" s="63">
        <v>111345312.58407445</v>
      </c>
      <c r="M79" s="135" t="s">
        <v>48</v>
      </c>
      <c r="N79" s="135">
        <v>32772996.35199985</v>
      </c>
      <c r="O79" s="135" t="s">
        <v>49</v>
      </c>
      <c r="P79" s="64">
        <v>14</v>
      </c>
      <c r="Q79" s="63">
        <v>44388704.26</v>
      </c>
      <c r="R79" s="159">
        <v>0</v>
      </c>
      <c r="S79" s="76">
        <v>0</v>
      </c>
      <c r="T79" s="65">
        <v>19</v>
      </c>
      <c r="U79" s="63">
        <v>22175072.99</v>
      </c>
      <c r="V79" s="70">
        <v>3227175</v>
      </c>
    </row>
    <row r="80" spans="1:22" s="67" customFormat="1" ht="12" customHeight="1">
      <c r="A80" s="68"/>
      <c r="B80" s="61" t="s">
        <v>3</v>
      </c>
      <c r="C80" s="155">
        <v>481919474</v>
      </c>
      <c r="D80" s="62">
        <f t="shared" si="25"/>
        <v>34</v>
      </c>
      <c r="E80" s="63">
        <f t="shared" si="26"/>
        <v>547617614.854404</v>
      </c>
      <c r="F80" s="64">
        <v>3</v>
      </c>
      <c r="G80" s="63">
        <v>238049004.13000003</v>
      </c>
      <c r="H80" s="169">
        <v>22</v>
      </c>
      <c r="I80" s="163" t="s">
        <v>48</v>
      </c>
      <c r="J80" s="163">
        <v>0</v>
      </c>
      <c r="K80" s="163" t="s">
        <v>49</v>
      </c>
      <c r="L80" s="63">
        <v>236029790.27440387</v>
      </c>
      <c r="M80" s="135" t="s">
        <v>48</v>
      </c>
      <c r="N80" s="135">
        <v>0</v>
      </c>
      <c r="O80" s="135" t="s">
        <v>49</v>
      </c>
      <c r="P80" s="64">
        <v>9</v>
      </c>
      <c r="Q80" s="63">
        <v>73538820.45</v>
      </c>
      <c r="R80" s="159">
        <v>0</v>
      </c>
      <c r="S80" s="76">
        <v>0</v>
      </c>
      <c r="T80" s="65">
        <v>0</v>
      </c>
      <c r="U80" s="63">
        <v>12701186.91</v>
      </c>
      <c r="V80" s="70">
        <v>12403482</v>
      </c>
    </row>
    <row r="81" spans="1:22" s="67" customFormat="1" ht="12" customHeight="1">
      <c r="A81" s="68"/>
      <c r="B81" s="61" t="s">
        <v>32</v>
      </c>
      <c r="C81" s="155">
        <v>395104310</v>
      </c>
      <c r="D81" s="62">
        <f t="shared" si="25"/>
        <v>280</v>
      </c>
      <c r="E81" s="63">
        <f t="shared" si="26"/>
        <v>718340342.0609787</v>
      </c>
      <c r="F81" s="64">
        <v>6</v>
      </c>
      <c r="G81" s="63">
        <v>110766040.24</v>
      </c>
      <c r="H81" s="169">
        <v>192</v>
      </c>
      <c r="I81" s="163" t="s">
        <v>48</v>
      </c>
      <c r="J81" s="163">
        <v>64</v>
      </c>
      <c r="K81" s="163" t="s">
        <v>49</v>
      </c>
      <c r="L81" s="63">
        <v>453068407.1544713</v>
      </c>
      <c r="M81" s="135" t="s">
        <v>48</v>
      </c>
      <c r="N81" s="135">
        <v>47283181.51416348</v>
      </c>
      <c r="O81" s="135" t="s">
        <v>49</v>
      </c>
      <c r="P81" s="64">
        <v>33</v>
      </c>
      <c r="Q81" s="63">
        <v>154505894.6665074</v>
      </c>
      <c r="R81" s="159">
        <v>0</v>
      </c>
      <c r="S81" s="76">
        <v>-2.3283064365386963E-10</v>
      </c>
      <c r="T81" s="65">
        <v>49</v>
      </c>
      <c r="U81" s="63">
        <v>124515579.88</v>
      </c>
      <c r="V81" s="70">
        <v>74360368.94</v>
      </c>
    </row>
    <row r="82" spans="1:22" s="67" customFormat="1" ht="12" customHeight="1">
      <c r="A82" s="68"/>
      <c r="B82" s="61" t="s">
        <v>33</v>
      </c>
      <c r="C82" s="155">
        <v>1283795000</v>
      </c>
      <c r="D82" s="62">
        <f t="shared" si="25"/>
        <v>507</v>
      </c>
      <c r="E82" s="63">
        <f t="shared" si="26"/>
        <v>1283249003.7588546</v>
      </c>
      <c r="F82" s="64">
        <v>0</v>
      </c>
      <c r="G82" s="63">
        <v>0</v>
      </c>
      <c r="H82" s="169">
        <v>376</v>
      </c>
      <c r="I82" s="163" t="s">
        <v>48</v>
      </c>
      <c r="J82" s="163">
        <v>375</v>
      </c>
      <c r="K82" s="163" t="s">
        <v>49</v>
      </c>
      <c r="L82" s="63">
        <v>1283249003.7588546</v>
      </c>
      <c r="M82" s="135" t="s">
        <v>48</v>
      </c>
      <c r="N82" s="135">
        <v>1168735176.3788536</v>
      </c>
      <c r="O82" s="135" t="s">
        <v>49</v>
      </c>
      <c r="P82" s="64">
        <v>0</v>
      </c>
      <c r="Q82" s="63">
        <v>0</v>
      </c>
      <c r="R82" s="159">
        <v>0</v>
      </c>
      <c r="S82" s="76">
        <v>0</v>
      </c>
      <c r="T82" s="65">
        <v>131</v>
      </c>
      <c r="U82" s="63">
        <v>853720548</v>
      </c>
      <c r="V82" s="70">
        <v>730662736</v>
      </c>
    </row>
    <row r="83" spans="1:22" s="67" customFormat="1" ht="12" customHeight="1">
      <c r="A83" s="68"/>
      <c r="B83" s="61" t="s">
        <v>4</v>
      </c>
      <c r="C83" s="156">
        <v>476739747</v>
      </c>
      <c r="D83" s="62">
        <f t="shared" si="25"/>
        <v>360</v>
      </c>
      <c r="E83" s="63">
        <f t="shared" si="26"/>
        <v>575674393.0178697</v>
      </c>
      <c r="F83" s="64">
        <v>5</v>
      </c>
      <c r="G83" s="63">
        <v>9560992.120000001</v>
      </c>
      <c r="H83" s="169">
        <v>221</v>
      </c>
      <c r="I83" s="163" t="s">
        <v>48</v>
      </c>
      <c r="J83" s="163">
        <v>55</v>
      </c>
      <c r="K83" s="163" t="s">
        <v>49</v>
      </c>
      <c r="L83" s="63">
        <v>495299903.2184069</v>
      </c>
      <c r="M83" s="135" t="s">
        <v>48</v>
      </c>
      <c r="N83" s="135">
        <v>211143999.79793715</v>
      </c>
      <c r="O83" s="135" t="s">
        <v>49</v>
      </c>
      <c r="P83" s="64">
        <v>50</v>
      </c>
      <c r="Q83" s="63">
        <v>70813497.67946284</v>
      </c>
      <c r="R83" s="159">
        <v>0</v>
      </c>
      <c r="S83" s="76">
        <v>-1.1641532182693481E-10</v>
      </c>
      <c r="T83" s="65">
        <v>84</v>
      </c>
      <c r="U83" s="63">
        <v>178515702.59</v>
      </c>
      <c r="V83" s="70">
        <v>55109238.72</v>
      </c>
    </row>
    <row r="84" spans="1:22" s="67" customFormat="1" ht="12" customHeight="1">
      <c r="A84" s="68"/>
      <c r="B84" s="61" t="s">
        <v>34</v>
      </c>
      <c r="C84" s="156">
        <v>350000000</v>
      </c>
      <c r="D84" s="62">
        <f t="shared" si="25"/>
        <v>267</v>
      </c>
      <c r="E84" s="63">
        <f t="shared" si="26"/>
        <v>308991253.45328504</v>
      </c>
      <c r="F84" s="64">
        <v>3</v>
      </c>
      <c r="G84" s="63">
        <v>50181825.51</v>
      </c>
      <c r="H84" s="169">
        <v>218</v>
      </c>
      <c r="I84" s="163" t="s">
        <v>48</v>
      </c>
      <c r="J84" s="163">
        <v>159</v>
      </c>
      <c r="K84" s="163" t="s">
        <v>49</v>
      </c>
      <c r="L84" s="63">
        <v>211523186.92322937</v>
      </c>
      <c r="M84" s="135" t="s">
        <v>48</v>
      </c>
      <c r="N84" s="135">
        <v>144141392.0366777</v>
      </c>
      <c r="O84" s="135" t="s">
        <v>49</v>
      </c>
      <c r="P84" s="64">
        <v>27</v>
      </c>
      <c r="Q84" s="63">
        <v>47286241.020055704</v>
      </c>
      <c r="R84" s="159">
        <v>0</v>
      </c>
      <c r="S84" s="76">
        <v>-2.3283064365386963E-10</v>
      </c>
      <c r="T84" s="65">
        <v>19</v>
      </c>
      <c r="U84" s="63">
        <v>112918170.92</v>
      </c>
      <c r="V84" s="71">
        <v>39271532</v>
      </c>
    </row>
    <row r="85" spans="1:22" s="67" customFormat="1" ht="12" customHeight="1">
      <c r="A85" s="68"/>
      <c r="B85" s="61" t="s">
        <v>37</v>
      </c>
      <c r="C85" s="154">
        <v>387370000</v>
      </c>
      <c r="D85" s="72">
        <f t="shared" si="25"/>
        <v>28</v>
      </c>
      <c r="E85" s="131">
        <f t="shared" si="26"/>
        <v>363845867.7700001</v>
      </c>
      <c r="F85" s="74">
        <v>15</v>
      </c>
      <c r="G85" s="131">
        <v>218003925.95000005</v>
      </c>
      <c r="H85" s="205">
        <v>1</v>
      </c>
      <c r="I85" s="163" t="s">
        <v>48</v>
      </c>
      <c r="J85" s="165">
        <v>0</v>
      </c>
      <c r="K85" s="163" t="s">
        <v>49</v>
      </c>
      <c r="L85" s="196">
        <v>7484045.3</v>
      </c>
      <c r="M85" s="135" t="s">
        <v>48</v>
      </c>
      <c r="N85" s="131">
        <v>0</v>
      </c>
      <c r="O85" s="135" t="s">
        <v>49</v>
      </c>
      <c r="P85" s="74">
        <v>12</v>
      </c>
      <c r="Q85" s="63">
        <v>138357896.52</v>
      </c>
      <c r="R85" s="159">
        <v>0</v>
      </c>
      <c r="S85" s="76">
        <v>4.656612873077393E-10</v>
      </c>
      <c r="T85" s="65">
        <v>0</v>
      </c>
      <c r="U85" s="63">
        <v>0</v>
      </c>
      <c r="V85" s="71">
        <v>0</v>
      </c>
    </row>
    <row r="86" spans="1:22" s="67" customFormat="1" ht="12" customHeight="1">
      <c r="A86" s="68"/>
      <c r="B86" s="61" t="s">
        <v>36</v>
      </c>
      <c r="C86" s="154">
        <v>468662640</v>
      </c>
      <c r="D86" s="72">
        <f t="shared" si="25"/>
        <v>197</v>
      </c>
      <c r="E86" s="73">
        <f t="shared" si="26"/>
        <v>442041425.04156715</v>
      </c>
      <c r="F86" s="74">
        <v>3</v>
      </c>
      <c r="G86" s="73">
        <v>10675913.209999999</v>
      </c>
      <c r="H86" s="205">
        <v>121</v>
      </c>
      <c r="I86" s="163" t="s">
        <v>48</v>
      </c>
      <c r="J86" s="165">
        <v>0</v>
      </c>
      <c r="K86" s="163" t="s">
        <v>49</v>
      </c>
      <c r="L86" s="132">
        <v>332571517.61156714</v>
      </c>
      <c r="M86" s="135" t="s">
        <v>48</v>
      </c>
      <c r="N86" s="131">
        <v>0</v>
      </c>
      <c r="O86" s="135" t="s">
        <v>49</v>
      </c>
      <c r="P86" s="74">
        <v>32</v>
      </c>
      <c r="Q86" s="63">
        <v>98793994.22000004</v>
      </c>
      <c r="R86" s="159">
        <v>0</v>
      </c>
      <c r="S86" s="76">
        <v>3.92901711165905E-10</v>
      </c>
      <c r="T86" s="65">
        <v>41</v>
      </c>
      <c r="U86" s="63">
        <v>157851791.33</v>
      </c>
      <c r="V86" s="70">
        <v>125509857.47</v>
      </c>
    </row>
    <row r="87" spans="1:22" s="67" customFormat="1" ht="12" customHeight="1">
      <c r="A87" s="121"/>
      <c r="B87" s="61" t="s">
        <v>35</v>
      </c>
      <c r="C87" s="154">
        <v>348500000</v>
      </c>
      <c r="D87" s="72">
        <f t="shared" si="25"/>
        <v>107</v>
      </c>
      <c r="E87" s="73">
        <f t="shared" si="26"/>
        <v>364114047.00627476</v>
      </c>
      <c r="F87" s="74">
        <v>2</v>
      </c>
      <c r="G87" s="73">
        <v>6918858.34</v>
      </c>
      <c r="H87" s="205">
        <v>73</v>
      </c>
      <c r="I87" s="163" t="s">
        <v>48</v>
      </c>
      <c r="J87" s="165">
        <v>8</v>
      </c>
      <c r="K87" s="163" t="s">
        <v>49</v>
      </c>
      <c r="L87" s="132">
        <v>208743668.96373194</v>
      </c>
      <c r="M87" s="135" t="s">
        <v>48</v>
      </c>
      <c r="N87" s="131">
        <v>17035456.057471056</v>
      </c>
      <c r="O87" s="135" t="s">
        <v>49</v>
      </c>
      <c r="P87" s="74">
        <v>25</v>
      </c>
      <c r="Q87" s="132">
        <v>148451519.7025428</v>
      </c>
      <c r="R87" s="160">
        <v>0</v>
      </c>
      <c r="S87" s="75">
        <v>0</v>
      </c>
      <c r="T87" s="77">
        <v>7</v>
      </c>
      <c r="U87" s="63">
        <v>42364120.61</v>
      </c>
      <c r="V87" s="70">
        <v>42077</v>
      </c>
    </row>
    <row r="88" spans="1:22" s="67" customFormat="1" ht="21.75" customHeight="1">
      <c r="A88" s="10" t="s">
        <v>53</v>
      </c>
      <c r="B88" s="46" t="s">
        <v>0</v>
      </c>
      <c r="C88" s="129">
        <f>SUM(C89:C98)</f>
        <v>4764344717</v>
      </c>
      <c r="D88" s="43">
        <f aca="true" t="shared" si="27" ref="D88:V88">SUM(D89:D98)</f>
        <v>2169</v>
      </c>
      <c r="E88" s="42">
        <f t="shared" si="27"/>
        <v>6036878900.352886</v>
      </c>
      <c r="F88" s="14">
        <f t="shared" si="27"/>
        <v>92</v>
      </c>
      <c r="G88" s="13">
        <f t="shared" si="27"/>
        <v>921342811.35</v>
      </c>
      <c r="H88" s="186">
        <f t="shared" si="27"/>
        <v>1524</v>
      </c>
      <c r="I88" s="174" t="s">
        <v>48</v>
      </c>
      <c r="J88" s="164">
        <f t="shared" si="27"/>
        <v>809</v>
      </c>
      <c r="K88" s="174" t="s">
        <v>49</v>
      </c>
      <c r="L88" s="13">
        <f t="shared" si="27"/>
        <v>4027156741.112886</v>
      </c>
      <c r="M88" s="175" t="s">
        <v>48</v>
      </c>
      <c r="N88" s="172">
        <f t="shared" si="27"/>
        <v>1892741190.522207</v>
      </c>
      <c r="O88" s="175" t="s">
        <v>49</v>
      </c>
      <c r="P88" s="14">
        <f t="shared" si="27"/>
        <v>350</v>
      </c>
      <c r="Q88" s="13">
        <f t="shared" si="27"/>
        <v>1088379347.8899999</v>
      </c>
      <c r="R88" s="14">
        <f t="shared" si="27"/>
        <v>0</v>
      </c>
      <c r="S88" s="13">
        <f t="shared" si="27"/>
        <v>-2.240994945168495E-09</v>
      </c>
      <c r="T88" s="44">
        <f t="shared" si="27"/>
        <v>203</v>
      </c>
      <c r="U88" s="123">
        <f t="shared" si="27"/>
        <v>880322048.41</v>
      </c>
      <c r="V88" s="123">
        <f t="shared" si="27"/>
        <v>613660685.9699999</v>
      </c>
    </row>
    <row r="89" spans="1:22" s="67" customFormat="1" ht="12" customHeight="1">
      <c r="A89" s="68"/>
      <c r="B89" s="61" t="s">
        <v>1</v>
      </c>
      <c r="C89" s="208">
        <v>585000000</v>
      </c>
      <c r="D89" s="62">
        <f aca="true" t="shared" si="28" ref="D89:D98">+F89+H89+P89+R89+T89</f>
        <v>206</v>
      </c>
      <c r="E89" s="63">
        <f aca="true" t="shared" si="29" ref="E89:E98">+G89+L89+Q89+S89</f>
        <v>660590994.02</v>
      </c>
      <c r="F89" s="64">
        <v>7</v>
      </c>
      <c r="G89" s="63">
        <v>91418829.05</v>
      </c>
      <c r="H89" s="169">
        <v>126</v>
      </c>
      <c r="I89" s="163" t="s">
        <v>48</v>
      </c>
      <c r="J89" s="163">
        <v>48</v>
      </c>
      <c r="K89" s="163" t="s">
        <v>49</v>
      </c>
      <c r="L89" s="63">
        <v>375875116.3</v>
      </c>
      <c r="M89" s="135" t="s">
        <v>48</v>
      </c>
      <c r="N89" s="135">
        <v>76427565.55999999</v>
      </c>
      <c r="O89" s="135" t="s">
        <v>49</v>
      </c>
      <c r="P89" s="64">
        <v>46</v>
      </c>
      <c r="Q89" s="63">
        <v>193297048.67000002</v>
      </c>
      <c r="R89" s="64">
        <v>0</v>
      </c>
      <c r="S89" s="63">
        <v>6.402842700481415E-10</v>
      </c>
      <c r="T89" s="65">
        <v>27</v>
      </c>
      <c r="U89" s="63">
        <v>63833286.3</v>
      </c>
      <c r="V89" s="70">
        <v>6385665</v>
      </c>
    </row>
    <row r="90" spans="1:22" s="67" customFormat="1" ht="12" customHeight="1">
      <c r="A90" s="68"/>
      <c r="B90" s="61" t="s">
        <v>2</v>
      </c>
      <c r="C90" s="208">
        <v>189000000</v>
      </c>
      <c r="D90" s="62">
        <f t="shared" si="28"/>
        <v>119</v>
      </c>
      <c r="E90" s="63">
        <f t="shared" si="29"/>
        <v>194283672.09</v>
      </c>
      <c r="F90" s="64">
        <v>13</v>
      </c>
      <c r="G90" s="63">
        <v>41037569.030000016</v>
      </c>
      <c r="H90" s="169">
        <v>52</v>
      </c>
      <c r="I90" s="163" t="s">
        <v>48</v>
      </c>
      <c r="J90" s="163">
        <v>8</v>
      </c>
      <c r="K90" s="163" t="s">
        <v>49</v>
      </c>
      <c r="L90" s="63">
        <v>79257303.49999999</v>
      </c>
      <c r="M90" s="135" t="s">
        <v>48</v>
      </c>
      <c r="N90" s="135">
        <v>22052680.020000003</v>
      </c>
      <c r="O90" s="135" t="s">
        <v>49</v>
      </c>
      <c r="P90" s="64">
        <v>43</v>
      </c>
      <c r="Q90" s="63">
        <v>73988799.56</v>
      </c>
      <c r="R90" s="64">
        <v>0</v>
      </c>
      <c r="S90" s="63">
        <v>0</v>
      </c>
      <c r="T90" s="65">
        <v>11</v>
      </c>
      <c r="U90" s="63">
        <v>1674343.26</v>
      </c>
      <c r="V90" s="70">
        <v>1674343</v>
      </c>
    </row>
    <row r="91" spans="1:22" s="67" customFormat="1" ht="12" customHeight="1">
      <c r="A91" s="68"/>
      <c r="B91" s="61" t="s">
        <v>3</v>
      </c>
      <c r="C91" s="208">
        <v>528080526</v>
      </c>
      <c r="D91" s="62">
        <f t="shared" si="28"/>
        <v>94</v>
      </c>
      <c r="E91" s="63">
        <f t="shared" si="29"/>
        <v>599717013.7700002</v>
      </c>
      <c r="F91" s="64">
        <v>3</v>
      </c>
      <c r="G91" s="63">
        <v>202651501.54000002</v>
      </c>
      <c r="H91" s="169">
        <v>67</v>
      </c>
      <c r="I91" s="163" t="s">
        <v>48</v>
      </c>
      <c r="J91" s="163">
        <v>6</v>
      </c>
      <c r="K91" s="163" t="s">
        <v>49</v>
      </c>
      <c r="L91" s="63">
        <v>261176019.1700001</v>
      </c>
      <c r="M91" s="135" t="s">
        <v>48</v>
      </c>
      <c r="N91" s="135">
        <v>11606712.000000002</v>
      </c>
      <c r="O91" s="135" t="s">
        <v>49</v>
      </c>
      <c r="P91" s="64">
        <v>20</v>
      </c>
      <c r="Q91" s="63">
        <v>135889493.06</v>
      </c>
      <c r="R91" s="64">
        <v>0</v>
      </c>
      <c r="S91" s="63">
        <v>0</v>
      </c>
      <c r="T91" s="65">
        <v>4</v>
      </c>
      <c r="U91" s="63">
        <v>11193170.32</v>
      </c>
      <c r="V91" s="70">
        <v>4821884</v>
      </c>
    </row>
    <row r="92" spans="1:22" s="67" customFormat="1" ht="12" customHeight="1">
      <c r="A92" s="68"/>
      <c r="B92" s="61" t="s">
        <v>32</v>
      </c>
      <c r="C92" s="208">
        <v>380518065</v>
      </c>
      <c r="D92" s="62">
        <f t="shared" si="28"/>
        <v>334</v>
      </c>
      <c r="E92" s="63">
        <f t="shared" si="29"/>
        <v>855898345.6659547</v>
      </c>
      <c r="F92" s="64">
        <v>12</v>
      </c>
      <c r="G92" s="63">
        <v>138754787.91</v>
      </c>
      <c r="H92" s="169">
        <v>254</v>
      </c>
      <c r="I92" s="163" t="s">
        <v>48</v>
      </c>
      <c r="J92" s="163">
        <v>86</v>
      </c>
      <c r="K92" s="163" t="s">
        <v>49</v>
      </c>
      <c r="L92" s="63">
        <v>627004854.4959548</v>
      </c>
      <c r="M92" s="135" t="s">
        <v>48</v>
      </c>
      <c r="N92" s="135">
        <v>86037298.77595448</v>
      </c>
      <c r="O92" s="135" t="s">
        <v>49</v>
      </c>
      <c r="P92" s="64">
        <v>57</v>
      </c>
      <c r="Q92" s="63">
        <v>90138703.26000002</v>
      </c>
      <c r="R92" s="64">
        <v>0</v>
      </c>
      <c r="S92" s="63">
        <v>0</v>
      </c>
      <c r="T92" s="65">
        <v>11</v>
      </c>
      <c r="U92" s="63">
        <v>122597429.36</v>
      </c>
      <c r="V92" s="70">
        <v>49386732.31</v>
      </c>
    </row>
    <row r="93" spans="1:22" s="67" customFormat="1" ht="12" customHeight="1">
      <c r="A93" s="68"/>
      <c r="B93" s="61" t="s">
        <v>33</v>
      </c>
      <c r="C93" s="208">
        <v>1395756532</v>
      </c>
      <c r="D93" s="62">
        <f t="shared" si="28"/>
        <v>471</v>
      </c>
      <c r="E93" s="63">
        <f t="shared" si="29"/>
        <v>1433233845.8470128</v>
      </c>
      <c r="F93" s="64">
        <v>0</v>
      </c>
      <c r="G93" s="63">
        <v>0</v>
      </c>
      <c r="H93" s="169">
        <v>402</v>
      </c>
      <c r="I93" s="163" t="s">
        <v>48</v>
      </c>
      <c r="J93" s="163">
        <v>401</v>
      </c>
      <c r="K93" s="163" t="s">
        <v>49</v>
      </c>
      <c r="L93" s="63">
        <v>1433233845.8470128</v>
      </c>
      <c r="M93" s="135" t="s">
        <v>48</v>
      </c>
      <c r="N93" s="135">
        <v>1430957983.7780473</v>
      </c>
      <c r="O93" s="135" t="s">
        <v>49</v>
      </c>
      <c r="P93" s="64">
        <v>0</v>
      </c>
      <c r="Q93" s="63">
        <v>0</v>
      </c>
      <c r="R93" s="64">
        <v>0</v>
      </c>
      <c r="S93" s="63">
        <v>0</v>
      </c>
      <c r="T93" s="65">
        <v>69</v>
      </c>
      <c r="U93" s="63">
        <v>473176591</v>
      </c>
      <c r="V93" s="70">
        <v>503042130</v>
      </c>
    </row>
    <row r="94" spans="1:22" s="67" customFormat="1" ht="12" customHeight="1">
      <c r="A94" s="121"/>
      <c r="B94" s="61" t="s">
        <v>4</v>
      </c>
      <c r="C94" s="208">
        <v>367111594</v>
      </c>
      <c r="D94" s="72">
        <f t="shared" si="28"/>
        <v>251</v>
      </c>
      <c r="E94" s="132">
        <f t="shared" si="29"/>
        <v>670152015.6299188</v>
      </c>
      <c r="F94" s="74">
        <v>10</v>
      </c>
      <c r="G94" s="131">
        <v>57729775.980000004</v>
      </c>
      <c r="H94" s="205">
        <v>189</v>
      </c>
      <c r="I94" s="163" t="s">
        <v>48</v>
      </c>
      <c r="J94" s="165">
        <v>40</v>
      </c>
      <c r="K94" s="163" t="s">
        <v>49</v>
      </c>
      <c r="L94" s="132">
        <v>544153364.5299188</v>
      </c>
      <c r="M94" s="135" t="s">
        <v>48</v>
      </c>
      <c r="N94" s="131">
        <v>98234976.67820513</v>
      </c>
      <c r="O94" s="135" t="s">
        <v>49</v>
      </c>
      <c r="P94" s="74">
        <v>32</v>
      </c>
      <c r="Q94" s="132">
        <v>68268875.12</v>
      </c>
      <c r="R94" s="64">
        <v>0</v>
      </c>
      <c r="S94" s="63">
        <v>0</v>
      </c>
      <c r="T94" s="77">
        <v>20</v>
      </c>
      <c r="U94" s="63">
        <v>123492207.63</v>
      </c>
      <c r="V94" s="70">
        <v>16904308.18</v>
      </c>
    </row>
    <row r="95" spans="1:22" s="67" customFormat="1" ht="12" customHeight="1">
      <c r="A95" s="121"/>
      <c r="B95" s="61" t="s">
        <v>34</v>
      </c>
      <c r="C95" s="208">
        <v>252500000</v>
      </c>
      <c r="D95" s="72">
        <f t="shared" si="28"/>
        <v>373</v>
      </c>
      <c r="E95" s="132">
        <f t="shared" si="29"/>
        <v>372057080.05000013</v>
      </c>
      <c r="F95" s="74">
        <v>6</v>
      </c>
      <c r="G95" s="131">
        <v>47736599.7</v>
      </c>
      <c r="H95" s="205">
        <v>293</v>
      </c>
      <c r="I95" s="163" t="s">
        <v>48</v>
      </c>
      <c r="J95" s="165">
        <v>216</v>
      </c>
      <c r="K95" s="163" t="s">
        <v>49</v>
      </c>
      <c r="L95" s="132">
        <v>247430487.53000015</v>
      </c>
      <c r="M95" s="135" t="s">
        <v>48</v>
      </c>
      <c r="N95" s="131">
        <v>163562922.5800001</v>
      </c>
      <c r="O95" s="135" t="s">
        <v>49</v>
      </c>
      <c r="P95" s="74">
        <v>41</v>
      </c>
      <c r="Q95" s="132">
        <v>76889992.81999998</v>
      </c>
      <c r="R95" s="64">
        <v>0</v>
      </c>
      <c r="S95" s="63">
        <v>-8.440110832452774E-10</v>
      </c>
      <c r="T95" s="77">
        <v>33</v>
      </c>
      <c r="U95" s="63">
        <v>23223391.65</v>
      </c>
      <c r="V95" s="70">
        <v>1401559</v>
      </c>
    </row>
    <row r="96" spans="1:22" s="67" customFormat="1" ht="12" customHeight="1">
      <c r="A96" s="121"/>
      <c r="B96" s="61" t="s">
        <v>37</v>
      </c>
      <c r="C96" s="208">
        <v>383840000</v>
      </c>
      <c r="D96" s="72">
        <f t="shared" si="28"/>
        <v>47</v>
      </c>
      <c r="E96" s="132">
        <f t="shared" si="29"/>
        <v>308882344.92999995</v>
      </c>
      <c r="F96" s="74">
        <v>20</v>
      </c>
      <c r="G96" s="131">
        <v>236465395.26999998</v>
      </c>
      <c r="H96" s="205">
        <v>13</v>
      </c>
      <c r="I96" s="163" t="s">
        <v>48</v>
      </c>
      <c r="J96" s="165">
        <v>0</v>
      </c>
      <c r="K96" s="163" t="s">
        <v>49</v>
      </c>
      <c r="L96" s="132">
        <v>18040059.660000004</v>
      </c>
      <c r="M96" s="135" t="s">
        <v>48</v>
      </c>
      <c r="N96" s="131">
        <v>0</v>
      </c>
      <c r="O96" s="135" t="s">
        <v>49</v>
      </c>
      <c r="P96" s="74">
        <v>14</v>
      </c>
      <c r="Q96" s="132">
        <v>54376890</v>
      </c>
      <c r="R96" s="64">
        <v>0</v>
      </c>
      <c r="S96" s="63">
        <v>-5.820766091346741E-11</v>
      </c>
      <c r="T96" s="77">
        <v>0</v>
      </c>
      <c r="U96" s="63">
        <v>0</v>
      </c>
      <c r="V96" s="70">
        <v>0</v>
      </c>
    </row>
    <row r="97" spans="1:22" s="67" customFormat="1" ht="12" customHeight="1">
      <c r="A97" s="121"/>
      <c r="B97" s="61" t="s">
        <v>36</v>
      </c>
      <c r="C97" s="208">
        <v>395538000</v>
      </c>
      <c r="D97" s="72">
        <f t="shared" si="28"/>
        <v>132</v>
      </c>
      <c r="E97" s="132">
        <f t="shared" si="29"/>
        <v>516136260.36999995</v>
      </c>
      <c r="F97" s="74">
        <v>6</v>
      </c>
      <c r="G97" s="131">
        <v>55073810.040000014</v>
      </c>
      <c r="H97" s="205">
        <v>57</v>
      </c>
      <c r="I97" s="163" t="s">
        <v>48</v>
      </c>
      <c r="J97" s="165">
        <v>0</v>
      </c>
      <c r="K97" s="163" t="s">
        <v>49</v>
      </c>
      <c r="L97" s="132">
        <v>230844139.14999998</v>
      </c>
      <c r="M97" s="135" t="s">
        <v>48</v>
      </c>
      <c r="N97" s="131">
        <v>0</v>
      </c>
      <c r="O97" s="135" t="s">
        <v>49</v>
      </c>
      <c r="P97" s="74">
        <v>45</v>
      </c>
      <c r="Q97" s="132">
        <v>230218311.17999995</v>
      </c>
      <c r="R97" s="64">
        <v>0</v>
      </c>
      <c r="S97" s="63">
        <v>-1.862645149230957E-09</v>
      </c>
      <c r="T97" s="77">
        <v>24</v>
      </c>
      <c r="U97" s="63">
        <v>50399656.87</v>
      </c>
      <c r="V97" s="70">
        <v>30044064.48</v>
      </c>
    </row>
    <row r="98" spans="1:22" s="67" customFormat="1" ht="12" customHeight="1">
      <c r="A98" s="121"/>
      <c r="B98" s="61" t="s">
        <v>35</v>
      </c>
      <c r="C98" s="208">
        <v>287000000</v>
      </c>
      <c r="D98" s="72">
        <f t="shared" si="28"/>
        <v>142</v>
      </c>
      <c r="E98" s="132">
        <f t="shared" si="29"/>
        <v>425927327.98</v>
      </c>
      <c r="F98" s="74">
        <v>15</v>
      </c>
      <c r="G98" s="131">
        <v>50474542.83000001</v>
      </c>
      <c r="H98" s="205">
        <v>71</v>
      </c>
      <c r="I98" s="163" t="s">
        <v>48</v>
      </c>
      <c r="J98" s="165">
        <v>4</v>
      </c>
      <c r="K98" s="163" t="s">
        <v>49</v>
      </c>
      <c r="L98" s="132">
        <v>210141550.92999995</v>
      </c>
      <c r="M98" s="135" t="s">
        <v>48</v>
      </c>
      <c r="N98" s="131">
        <v>3861051.13</v>
      </c>
      <c r="O98" s="135" t="s">
        <v>49</v>
      </c>
      <c r="P98" s="74">
        <v>52</v>
      </c>
      <c r="Q98" s="132">
        <v>165311234.22000003</v>
      </c>
      <c r="R98" s="159">
        <v>0</v>
      </c>
      <c r="S98" s="75">
        <v>-1.1641532182693481E-10</v>
      </c>
      <c r="T98" s="77">
        <v>4</v>
      </c>
      <c r="U98" s="63">
        <v>10731972.02</v>
      </c>
      <c r="V98" s="134">
        <v>0</v>
      </c>
    </row>
    <row r="99" spans="1:22" s="67" customFormat="1" ht="21" customHeight="1">
      <c r="A99" s="10" t="s">
        <v>51</v>
      </c>
      <c r="B99" s="46" t="s">
        <v>0</v>
      </c>
      <c r="C99" s="122">
        <f aca="true" t="shared" si="30" ref="C99:H99">SUM(C100:C109)</f>
        <v>3502370000</v>
      </c>
      <c r="D99" s="43">
        <f t="shared" si="30"/>
        <v>1428</v>
      </c>
      <c r="E99" s="42">
        <f t="shared" si="30"/>
        <v>3554263841.8600006</v>
      </c>
      <c r="F99" s="14">
        <f t="shared" si="30"/>
        <v>172</v>
      </c>
      <c r="G99" s="13">
        <f t="shared" si="30"/>
        <v>610354187.5300001</v>
      </c>
      <c r="H99" s="186">
        <f t="shared" si="30"/>
        <v>1112</v>
      </c>
      <c r="I99" s="174" t="s">
        <v>48</v>
      </c>
      <c r="J99" s="164">
        <f>SUM(J100:J109)</f>
        <v>805</v>
      </c>
      <c r="K99" s="174" t="s">
        <v>49</v>
      </c>
      <c r="L99" s="13">
        <f>SUM(L100:L109)</f>
        <v>2573206168.4900007</v>
      </c>
      <c r="M99" s="175" t="s">
        <v>48</v>
      </c>
      <c r="N99" s="172">
        <f>SUM(N100:N109)</f>
        <v>1863283665.390001</v>
      </c>
      <c r="O99" s="175" t="s">
        <v>49</v>
      </c>
      <c r="P99" s="14">
        <f aca="true" t="shared" si="31" ref="P99:V99">SUM(P100:P109)</f>
        <v>134</v>
      </c>
      <c r="Q99" s="13">
        <f t="shared" si="31"/>
        <v>370703485.8399999</v>
      </c>
      <c r="R99" s="14">
        <f t="shared" si="31"/>
        <v>0</v>
      </c>
      <c r="S99" s="13">
        <f t="shared" si="31"/>
        <v>0</v>
      </c>
      <c r="T99" s="44">
        <f t="shared" si="31"/>
        <v>10</v>
      </c>
      <c r="U99" s="123">
        <f t="shared" si="31"/>
        <v>27441520.19</v>
      </c>
      <c r="V99" s="123">
        <f t="shared" si="31"/>
        <v>2375964.6</v>
      </c>
    </row>
    <row r="100" spans="1:22" s="67" customFormat="1" ht="12" customHeight="1">
      <c r="A100" s="68"/>
      <c r="B100" s="61" t="s">
        <v>1</v>
      </c>
      <c r="C100" s="208">
        <v>422000000</v>
      </c>
      <c r="D100" s="62">
        <f>+F100+H100+P100+R100+T100</f>
        <v>186</v>
      </c>
      <c r="E100" s="63">
        <f>+G100+L100+Q100+S100</f>
        <v>547389976.8299999</v>
      </c>
      <c r="F100" s="64">
        <v>34</v>
      </c>
      <c r="G100" s="63">
        <v>116751458.92</v>
      </c>
      <c r="H100" s="169">
        <v>119</v>
      </c>
      <c r="I100" s="163" t="s">
        <v>48</v>
      </c>
      <c r="J100" s="163">
        <v>55</v>
      </c>
      <c r="K100" s="163" t="s">
        <v>49</v>
      </c>
      <c r="L100" s="63">
        <v>298405585.78</v>
      </c>
      <c r="M100" s="135" t="s">
        <v>48</v>
      </c>
      <c r="N100" s="135">
        <v>108527150.36999997</v>
      </c>
      <c r="O100" s="135" t="s">
        <v>49</v>
      </c>
      <c r="P100" s="64">
        <v>33</v>
      </c>
      <c r="Q100" s="63">
        <v>132232932.12999997</v>
      </c>
      <c r="R100" s="64">
        <v>0</v>
      </c>
      <c r="S100" s="63">
        <v>0</v>
      </c>
      <c r="T100" s="65">
        <v>0</v>
      </c>
      <c r="U100" s="63">
        <v>13885333.28</v>
      </c>
      <c r="V100" s="70">
        <v>0</v>
      </c>
    </row>
    <row r="101" spans="1:22" s="67" customFormat="1" ht="12" customHeight="1">
      <c r="A101" s="68"/>
      <c r="B101" s="61" t="s">
        <v>2</v>
      </c>
      <c r="C101" s="208">
        <v>187000000</v>
      </c>
      <c r="D101" s="62">
        <f aca="true" t="shared" si="32" ref="D101:D109">+F101+H101+P101+R101+T101</f>
        <v>43</v>
      </c>
      <c r="E101" s="63">
        <f aca="true" t="shared" si="33" ref="E101:E109">+G101+L101+Q101+S101</f>
        <v>113105661.21</v>
      </c>
      <c r="F101" s="64">
        <v>15</v>
      </c>
      <c r="G101" s="63">
        <v>58585699.64</v>
      </c>
      <c r="H101" s="169">
        <v>18</v>
      </c>
      <c r="I101" s="163" t="s">
        <v>48</v>
      </c>
      <c r="J101" s="163">
        <v>4</v>
      </c>
      <c r="K101" s="163" t="s">
        <v>49</v>
      </c>
      <c r="L101" s="63">
        <v>35023405.589999996</v>
      </c>
      <c r="M101" s="135" t="s">
        <v>48</v>
      </c>
      <c r="N101" s="135">
        <v>13278636.23</v>
      </c>
      <c r="O101" s="135" t="s">
        <v>49</v>
      </c>
      <c r="P101" s="64">
        <v>10</v>
      </c>
      <c r="Q101" s="63">
        <v>19496555.98</v>
      </c>
      <c r="R101" s="64">
        <v>0</v>
      </c>
      <c r="S101" s="63">
        <v>0</v>
      </c>
      <c r="T101" s="65">
        <v>0</v>
      </c>
      <c r="U101" s="63">
        <v>1658236.55</v>
      </c>
      <c r="V101" s="70">
        <v>0</v>
      </c>
    </row>
    <row r="102" spans="1:22" s="67" customFormat="1" ht="12" customHeight="1">
      <c r="A102" s="68"/>
      <c r="B102" s="61" t="s">
        <v>3</v>
      </c>
      <c r="C102" s="208">
        <v>228000000</v>
      </c>
      <c r="D102" s="62">
        <f t="shared" si="32"/>
        <v>46</v>
      </c>
      <c r="E102" s="63">
        <f t="shared" si="33"/>
        <v>221650401.39000002</v>
      </c>
      <c r="F102" s="64">
        <v>19</v>
      </c>
      <c r="G102" s="63">
        <v>189623072.99</v>
      </c>
      <c r="H102" s="169">
        <v>18</v>
      </c>
      <c r="I102" s="163" t="s">
        <v>48</v>
      </c>
      <c r="J102" s="163">
        <v>2</v>
      </c>
      <c r="K102" s="163" t="s">
        <v>49</v>
      </c>
      <c r="L102" s="63">
        <v>24213506.819999993</v>
      </c>
      <c r="M102" s="135" t="s">
        <v>48</v>
      </c>
      <c r="N102" s="135">
        <v>6233443.57</v>
      </c>
      <c r="O102" s="135" t="s">
        <v>49</v>
      </c>
      <c r="P102" s="64">
        <v>9</v>
      </c>
      <c r="Q102" s="63">
        <v>7813821.580000001</v>
      </c>
      <c r="R102" s="64">
        <v>0</v>
      </c>
      <c r="S102" s="63">
        <v>0</v>
      </c>
      <c r="T102" s="65">
        <v>0</v>
      </c>
      <c r="U102" s="63">
        <v>0</v>
      </c>
      <c r="V102" s="70">
        <v>0</v>
      </c>
    </row>
    <row r="103" spans="1:22" s="67" customFormat="1" ht="12" customHeight="1">
      <c r="A103" s="68"/>
      <c r="B103" s="61" t="s">
        <v>32</v>
      </c>
      <c r="C103" s="208">
        <v>169250000</v>
      </c>
      <c r="D103" s="62">
        <f t="shared" si="32"/>
        <v>172</v>
      </c>
      <c r="E103" s="63">
        <f t="shared" si="33"/>
        <v>163828972.76</v>
      </c>
      <c r="F103" s="64">
        <v>27</v>
      </c>
      <c r="G103" s="63">
        <v>18741534.119999997</v>
      </c>
      <c r="H103" s="169">
        <v>119</v>
      </c>
      <c r="I103" s="163" t="s">
        <v>48</v>
      </c>
      <c r="J103" s="163">
        <v>52</v>
      </c>
      <c r="K103" s="163" t="s">
        <v>49</v>
      </c>
      <c r="L103" s="63">
        <v>84781295.35000001</v>
      </c>
      <c r="M103" s="135" t="s">
        <v>48</v>
      </c>
      <c r="N103" s="135">
        <v>28128716.50000001</v>
      </c>
      <c r="O103" s="135" t="s">
        <v>49</v>
      </c>
      <c r="P103" s="64">
        <v>24</v>
      </c>
      <c r="Q103" s="63">
        <v>60306143.29</v>
      </c>
      <c r="R103" s="64">
        <v>0</v>
      </c>
      <c r="S103" s="63">
        <v>0</v>
      </c>
      <c r="T103" s="65">
        <v>2</v>
      </c>
      <c r="U103" s="63">
        <v>622501.51</v>
      </c>
      <c r="V103" s="70">
        <v>480769.23</v>
      </c>
    </row>
    <row r="104" spans="1:22" s="67" customFormat="1" ht="12" customHeight="1">
      <c r="A104" s="68"/>
      <c r="B104" s="61" t="s">
        <v>33</v>
      </c>
      <c r="C104" s="208">
        <v>1275000000</v>
      </c>
      <c r="D104" s="62">
        <f t="shared" si="32"/>
        <v>550</v>
      </c>
      <c r="E104" s="63">
        <f t="shared" si="33"/>
        <v>1553731991.370001</v>
      </c>
      <c r="F104" s="64">
        <v>18</v>
      </c>
      <c r="G104" s="63">
        <v>76861019.22000001</v>
      </c>
      <c r="H104" s="169">
        <v>526</v>
      </c>
      <c r="I104" s="163" t="s">
        <v>48</v>
      </c>
      <c r="J104" s="163">
        <v>526</v>
      </c>
      <c r="K104" s="163" t="s">
        <v>49</v>
      </c>
      <c r="L104" s="63">
        <v>1476870972.150001</v>
      </c>
      <c r="M104" s="135" t="s">
        <v>48</v>
      </c>
      <c r="N104" s="135">
        <v>1476870972.150001</v>
      </c>
      <c r="O104" s="135" t="s">
        <v>49</v>
      </c>
      <c r="P104" s="64">
        <v>0</v>
      </c>
      <c r="Q104" s="63">
        <v>0</v>
      </c>
      <c r="R104" s="64">
        <v>0</v>
      </c>
      <c r="S104" s="63">
        <v>0</v>
      </c>
      <c r="T104" s="65">
        <v>6</v>
      </c>
      <c r="U104" s="63">
        <v>0</v>
      </c>
      <c r="V104" s="70">
        <v>0</v>
      </c>
    </row>
    <row r="105" spans="1:22" s="67" customFormat="1" ht="12" customHeight="1">
      <c r="A105" s="121"/>
      <c r="B105" s="61" t="s">
        <v>4</v>
      </c>
      <c r="C105" s="208">
        <v>222120000</v>
      </c>
      <c r="D105" s="72">
        <f t="shared" si="32"/>
        <v>174</v>
      </c>
      <c r="E105" s="132">
        <f t="shared" si="33"/>
        <v>320818927.30999994</v>
      </c>
      <c r="F105" s="74">
        <v>30</v>
      </c>
      <c r="G105" s="131">
        <v>36278844.78000001</v>
      </c>
      <c r="H105" s="205">
        <v>133</v>
      </c>
      <c r="I105" s="163" t="s">
        <v>48</v>
      </c>
      <c r="J105" s="165">
        <v>74</v>
      </c>
      <c r="K105" s="163" t="s">
        <v>49</v>
      </c>
      <c r="L105" s="132">
        <v>279012232.3599999</v>
      </c>
      <c r="M105" s="135" t="s">
        <v>48</v>
      </c>
      <c r="N105" s="131">
        <v>136284357.05999994</v>
      </c>
      <c r="O105" s="135" t="s">
        <v>49</v>
      </c>
      <c r="P105" s="74">
        <v>11</v>
      </c>
      <c r="Q105" s="132">
        <v>5527850.17</v>
      </c>
      <c r="R105" s="64">
        <v>0</v>
      </c>
      <c r="S105" s="63">
        <v>0</v>
      </c>
      <c r="T105" s="77">
        <v>0</v>
      </c>
      <c r="U105" s="63">
        <v>2100788.03</v>
      </c>
      <c r="V105" s="70">
        <v>0</v>
      </c>
    </row>
    <row r="106" spans="1:22" s="67" customFormat="1" ht="12" customHeight="1">
      <c r="A106" s="121"/>
      <c r="B106" s="61" t="s">
        <v>34</v>
      </c>
      <c r="C106" s="208">
        <v>178000000</v>
      </c>
      <c r="D106" s="72">
        <f t="shared" si="32"/>
        <v>147</v>
      </c>
      <c r="E106" s="132">
        <f t="shared" si="33"/>
        <v>166102849.02999997</v>
      </c>
      <c r="F106" s="74">
        <v>10</v>
      </c>
      <c r="G106" s="131">
        <v>23755836.07</v>
      </c>
      <c r="H106" s="205">
        <v>114</v>
      </c>
      <c r="I106" s="163" t="s">
        <v>48</v>
      </c>
      <c r="J106" s="165">
        <v>92</v>
      </c>
      <c r="K106" s="163" t="s">
        <v>49</v>
      </c>
      <c r="L106" s="132">
        <v>110663621.46999997</v>
      </c>
      <c r="M106" s="135" t="s">
        <v>48</v>
      </c>
      <c r="N106" s="131">
        <v>93960389.50999999</v>
      </c>
      <c r="O106" s="135" t="s">
        <v>49</v>
      </c>
      <c r="P106" s="74">
        <v>23</v>
      </c>
      <c r="Q106" s="132">
        <v>31683391.490000006</v>
      </c>
      <c r="R106" s="64">
        <v>0</v>
      </c>
      <c r="S106" s="63">
        <v>0</v>
      </c>
      <c r="T106" s="77">
        <v>0</v>
      </c>
      <c r="U106" s="63">
        <v>0</v>
      </c>
      <c r="V106" s="70">
        <v>0</v>
      </c>
    </row>
    <row r="107" spans="1:22" s="67" customFormat="1" ht="12" customHeight="1">
      <c r="A107" s="121"/>
      <c r="B107" s="61" t="s">
        <v>37</v>
      </c>
      <c r="C107" s="208">
        <v>309400000</v>
      </c>
      <c r="D107" s="72">
        <f t="shared" si="32"/>
        <v>4</v>
      </c>
      <c r="E107" s="132">
        <f t="shared" si="33"/>
        <v>37634511.949999996</v>
      </c>
      <c r="F107" s="74">
        <v>3</v>
      </c>
      <c r="G107" s="131">
        <v>36906206.79</v>
      </c>
      <c r="H107" s="205">
        <v>1</v>
      </c>
      <c r="I107" s="163" t="s">
        <v>48</v>
      </c>
      <c r="J107" s="165">
        <v>0</v>
      </c>
      <c r="K107" s="163" t="s">
        <v>49</v>
      </c>
      <c r="L107" s="132">
        <v>728305.16</v>
      </c>
      <c r="M107" s="135" t="s">
        <v>48</v>
      </c>
      <c r="N107" s="131">
        <v>0</v>
      </c>
      <c r="O107" s="135" t="s">
        <v>49</v>
      </c>
      <c r="P107" s="74">
        <v>0</v>
      </c>
      <c r="Q107" s="132">
        <v>0</v>
      </c>
      <c r="R107" s="64">
        <v>0</v>
      </c>
      <c r="S107" s="63">
        <v>0</v>
      </c>
      <c r="T107" s="77">
        <v>0</v>
      </c>
      <c r="U107" s="63">
        <v>0</v>
      </c>
      <c r="V107" s="70">
        <v>0</v>
      </c>
    </row>
    <row r="108" spans="1:22" s="67" customFormat="1" ht="12" customHeight="1">
      <c r="A108" s="121"/>
      <c r="B108" s="61" t="s">
        <v>36</v>
      </c>
      <c r="C108" s="208">
        <v>251000000</v>
      </c>
      <c r="D108" s="72">
        <f t="shared" si="32"/>
        <v>88</v>
      </c>
      <c r="E108" s="132">
        <f t="shared" si="33"/>
        <v>340431930.59</v>
      </c>
      <c r="F108" s="74">
        <v>6</v>
      </c>
      <c r="G108" s="131">
        <v>15442157.17</v>
      </c>
      <c r="H108" s="205">
        <v>60</v>
      </c>
      <c r="I108" s="163" t="s">
        <v>48</v>
      </c>
      <c r="J108" s="165">
        <v>0</v>
      </c>
      <c r="K108" s="163" t="s">
        <v>49</v>
      </c>
      <c r="L108" s="132">
        <v>237480186.48</v>
      </c>
      <c r="M108" s="135" t="s">
        <v>48</v>
      </c>
      <c r="N108" s="131">
        <v>0</v>
      </c>
      <c r="O108" s="135" t="s">
        <v>49</v>
      </c>
      <c r="P108" s="74">
        <v>20</v>
      </c>
      <c r="Q108" s="132">
        <v>87509586.93999998</v>
      </c>
      <c r="R108" s="64">
        <v>0</v>
      </c>
      <c r="S108" s="63">
        <v>0</v>
      </c>
      <c r="T108" s="77">
        <v>2</v>
      </c>
      <c r="U108" s="63">
        <v>9174660.82</v>
      </c>
      <c r="V108" s="70">
        <v>1895195.37</v>
      </c>
    </row>
    <row r="109" spans="1:22" s="67" customFormat="1" ht="12" customHeight="1">
      <c r="A109" s="121"/>
      <c r="B109" s="61" t="s">
        <v>35</v>
      </c>
      <c r="C109" s="208">
        <v>260600000</v>
      </c>
      <c r="D109" s="72">
        <f t="shared" si="32"/>
        <v>18</v>
      </c>
      <c r="E109" s="132">
        <f t="shared" si="33"/>
        <v>89568619.41999999</v>
      </c>
      <c r="F109" s="74">
        <v>10</v>
      </c>
      <c r="G109" s="131">
        <v>37408357.83</v>
      </c>
      <c r="H109" s="205">
        <v>4</v>
      </c>
      <c r="I109" s="163" t="s">
        <v>48</v>
      </c>
      <c r="J109" s="165">
        <v>0</v>
      </c>
      <c r="K109" s="163" t="s">
        <v>49</v>
      </c>
      <c r="L109" s="132">
        <v>26027057.33</v>
      </c>
      <c r="M109" s="135" t="s">
        <v>48</v>
      </c>
      <c r="N109" s="131">
        <v>0</v>
      </c>
      <c r="O109" s="135" t="s">
        <v>49</v>
      </c>
      <c r="P109" s="74">
        <v>4</v>
      </c>
      <c r="Q109" s="132">
        <v>26133204.259999998</v>
      </c>
      <c r="R109" s="159">
        <v>0</v>
      </c>
      <c r="S109" s="75">
        <v>0</v>
      </c>
      <c r="T109" s="77">
        <v>0</v>
      </c>
      <c r="U109" s="63">
        <v>0</v>
      </c>
      <c r="V109" s="134">
        <v>0</v>
      </c>
    </row>
    <row r="110" spans="1:22" s="6" customFormat="1" ht="21" customHeight="1">
      <c r="A110" s="10" t="s">
        <v>57</v>
      </c>
      <c r="B110" s="46" t="s">
        <v>0</v>
      </c>
      <c r="C110" s="122">
        <f>SUM(C111:C121)</f>
        <v>3884590000</v>
      </c>
      <c r="D110" s="43">
        <f aca="true" t="shared" si="34" ref="D110:V110">SUM(D111:D121)</f>
        <v>19</v>
      </c>
      <c r="E110" s="42">
        <f t="shared" si="34"/>
        <v>117277815.74</v>
      </c>
      <c r="F110" s="14">
        <f t="shared" si="34"/>
        <v>6</v>
      </c>
      <c r="G110" s="13">
        <f t="shared" si="34"/>
        <v>81387956.71</v>
      </c>
      <c r="H110" s="186">
        <f t="shared" si="34"/>
        <v>13</v>
      </c>
      <c r="I110" s="174" t="s">
        <v>48</v>
      </c>
      <c r="J110" s="164">
        <f t="shared" si="34"/>
        <v>0</v>
      </c>
      <c r="K110" s="174" t="s">
        <v>49</v>
      </c>
      <c r="L110" s="13">
        <f t="shared" si="34"/>
        <v>35889859.03</v>
      </c>
      <c r="M110" s="175" t="s">
        <v>48</v>
      </c>
      <c r="N110" s="172">
        <f t="shared" si="34"/>
        <v>0</v>
      </c>
      <c r="O110" s="175" t="s">
        <v>49</v>
      </c>
      <c r="P110" s="14">
        <f t="shared" si="34"/>
        <v>0</v>
      </c>
      <c r="Q110" s="13">
        <f t="shared" si="34"/>
        <v>0</v>
      </c>
      <c r="R110" s="14">
        <f t="shared" si="34"/>
        <v>0</v>
      </c>
      <c r="S110" s="13">
        <f t="shared" si="34"/>
        <v>0</v>
      </c>
      <c r="T110" s="44">
        <f t="shared" si="34"/>
        <v>0</v>
      </c>
      <c r="U110" s="123">
        <f t="shared" si="34"/>
        <v>0</v>
      </c>
      <c r="V110" s="123">
        <f t="shared" si="34"/>
        <v>0</v>
      </c>
    </row>
    <row r="111" spans="1:22" s="67" customFormat="1" ht="12" customHeight="1">
      <c r="A111" s="68"/>
      <c r="B111" s="61" t="s">
        <v>1</v>
      </c>
      <c r="C111" s="208">
        <v>404500000</v>
      </c>
      <c r="D111" s="62">
        <f>+F111+H111+P111+R111+T111</f>
        <v>1</v>
      </c>
      <c r="E111" s="63">
        <f>+G111+L111+Q111+S111</f>
        <v>5462127.7</v>
      </c>
      <c r="F111" s="64">
        <v>0</v>
      </c>
      <c r="G111" s="63">
        <v>0</v>
      </c>
      <c r="H111" s="169">
        <v>1</v>
      </c>
      <c r="I111" s="163" t="s">
        <v>48</v>
      </c>
      <c r="J111" s="163">
        <v>0</v>
      </c>
      <c r="K111" s="163" t="s">
        <v>49</v>
      </c>
      <c r="L111" s="63">
        <v>5462127.7</v>
      </c>
      <c r="M111" s="135" t="s">
        <v>48</v>
      </c>
      <c r="N111" s="135">
        <v>0</v>
      </c>
      <c r="O111" s="135" t="s">
        <v>49</v>
      </c>
      <c r="P111" s="64">
        <v>0</v>
      </c>
      <c r="Q111" s="63">
        <v>0</v>
      </c>
      <c r="R111" s="64">
        <v>0</v>
      </c>
      <c r="S111" s="63">
        <v>0</v>
      </c>
      <c r="T111" s="65">
        <v>0</v>
      </c>
      <c r="U111" s="63">
        <v>0</v>
      </c>
      <c r="V111" s="70">
        <v>0</v>
      </c>
    </row>
    <row r="112" spans="1:22" s="67" customFormat="1" ht="12" customHeight="1">
      <c r="A112" s="68"/>
      <c r="B112" s="61" t="s">
        <v>2</v>
      </c>
      <c r="C112" s="208">
        <v>153000000</v>
      </c>
      <c r="D112" s="62">
        <f aca="true" t="shared" si="35" ref="D112:D121">+F112+H112+P112+R112+T112</f>
        <v>0</v>
      </c>
      <c r="E112" s="63">
        <f aca="true" t="shared" si="36" ref="E112:E121">+G112+L112+Q112+S112</f>
        <v>0</v>
      </c>
      <c r="F112" s="64">
        <v>0</v>
      </c>
      <c r="G112" s="63">
        <v>0</v>
      </c>
      <c r="H112" s="169">
        <v>0</v>
      </c>
      <c r="I112" s="163" t="s">
        <v>48</v>
      </c>
      <c r="J112" s="163">
        <v>0</v>
      </c>
      <c r="K112" s="163" t="s">
        <v>49</v>
      </c>
      <c r="L112" s="63">
        <v>0</v>
      </c>
      <c r="M112" s="135" t="s">
        <v>48</v>
      </c>
      <c r="N112" s="135">
        <v>0</v>
      </c>
      <c r="O112" s="135" t="s">
        <v>49</v>
      </c>
      <c r="P112" s="64">
        <v>0</v>
      </c>
      <c r="Q112" s="63">
        <v>0</v>
      </c>
      <c r="R112" s="64">
        <v>0</v>
      </c>
      <c r="S112" s="63">
        <v>0</v>
      </c>
      <c r="T112" s="65">
        <v>0</v>
      </c>
      <c r="U112" s="63">
        <v>0</v>
      </c>
      <c r="V112" s="70">
        <v>0</v>
      </c>
    </row>
    <row r="113" spans="1:22" s="67" customFormat="1" ht="12" customHeight="1">
      <c r="A113" s="68"/>
      <c r="B113" s="61" t="s">
        <v>3</v>
      </c>
      <c r="C113" s="208">
        <v>225000000</v>
      </c>
      <c r="D113" s="62">
        <f t="shared" si="35"/>
        <v>0</v>
      </c>
      <c r="E113" s="63">
        <f t="shared" si="36"/>
        <v>0</v>
      </c>
      <c r="F113" s="64">
        <v>0</v>
      </c>
      <c r="G113" s="63">
        <v>0</v>
      </c>
      <c r="H113" s="169">
        <v>0</v>
      </c>
      <c r="I113" s="163" t="s">
        <v>48</v>
      </c>
      <c r="J113" s="163">
        <v>0</v>
      </c>
      <c r="K113" s="163" t="s">
        <v>49</v>
      </c>
      <c r="L113" s="63">
        <v>0</v>
      </c>
      <c r="M113" s="135" t="s">
        <v>48</v>
      </c>
      <c r="N113" s="135">
        <v>0</v>
      </c>
      <c r="O113" s="135" t="s">
        <v>49</v>
      </c>
      <c r="P113" s="64">
        <v>0</v>
      </c>
      <c r="Q113" s="63">
        <v>0</v>
      </c>
      <c r="R113" s="64">
        <v>0</v>
      </c>
      <c r="S113" s="63">
        <v>0</v>
      </c>
      <c r="T113" s="65">
        <v>0</v>
      </c>
      <c r="U113" s="63">
        <v>0</v>
      </c>
      <c r="V113" s="70">
        <v>0</v>
      </c>
    </row>
    <row r="114" spans="1:22" s="67" customFormat="1" ht="12" customHeight="1">
      <c r="A114" s="68"/>
      <c r="B114" s="61" t="s">
        <v>32</v>
      </c>
      <c r="C114" s="208">
        <v>175000000</v>
      </c>
      <c r="D114" s="62">
        <f t="shared" si="35"/>
        <v>1</v>
      </c>
      <c r="E114" s="63">
        <f t="shared" si="36"/>
        <v>396786.97</v>
      </c>
      <c r="F114" s="64">
        <v>0</v>
      </c>
      <c r="G114" s="63">
        <v>0</v>
      </c>
      <c r="H114" s="169">
        <v>1</v>
      </c>
      <c r="I114" s="163" t="s">
        <v>48</v>
      </c>
      <c r="J114" s="163">
        <v>0</v>
      </c>
      <c r="K114" s="163" t="s">
        <v>49</v>
      </c>
      <c r="L114" s="63">
        <v>396786.97</v>
      </c>
      <c r="M114" s="135" t="s">
        <v>48</v>
      </c>
      <c r="N114" s="135">
        <v>0</v>
      </c>
      <c r="O114" s="135" t="s">
        <v>49</v>
      </c>
      <c r="P114" s="64">
        <v>0</v>
      </c>
      <c r="Q114" s="63">
        <v>0</v>
      </c>
      <c r="R114" s="64">
        <v>0</v>
      </c>
      <c r="S114" s="63">
        <v>0</v>
      </c>
      <c r="T114" s="65">
        <v>0</v>
      </c>
      <c r="U114" s="63">
        <v>0</v>
      </c>
      <c r="V114" s="70">
        <v>0</v>
      </c>
    </row>
    <row r="115" spans="1:22" s="67" customFormat="1" ht="12" customHeight="1">
      <c r="A115" s="68"/>
      <c r="B115" s="61" t="s">
        <v>33</v>
      </c>
      <c r="C115" s="208">
        <v>1275000000</v>
      </c>
      <c r="D115" s="62">
        <f t="shared" si="35"/>
        <v>1</v>
      </c>
      <c r="E115" s="63">
        <f t="shared" si="36"/>
        <v>73591549.3</v>
      </c>
      <c r="F115" s="64">
        <v>1</v>
      </c>
      <c r="G115" s="63">
        <v>73591549.3</v>
      </c>
      <c r="H115" s="169">
        <v>0</v>
      </c>
      <c r="I115" s="163" t="s">
        <v>48</v>
      </c>
      <c r="J115" s="163">
        <v>0</v>
      </c>
      <c r="K115" s="163" t="s">
        <v>49</v>
      </c>
      <c r="L115" s="63">
        <v>0</v>
      </c>
      <c r="M115" s="135" t="s">
        <v>48</v>
      </c>
      <c r="N115" s="135">
        <v>0</v>
      </c>
      <c r="O115" s="135" t="s">
        <v>49</v>
      </c>
      <c r="P115" s="64">
        <v>0</v>
      </c>
      <c r="Q115" s="63">
        <v>0</v>
      </c>
      <c r="R115" s="64">
        <v>0</v>
      </c>
      <c r="S115" s="63">
        <v>0</v>
      </c>
      <c r="T115" s="65">
        <v>0</v>
      </c>
      <c r="U115" s="63">
        <v>0</v>
      </c>
      <c r="V115" s="70">
        <v>0</v>
      </c>
    </row>
    <row r="116" spans="1:22" s="67" customFormat="1" ht="12" customHeight="1">
      <c r="A116" s="121"/>
      <c r="B116" s="61" t="s">
        <v>4</v>
      </c>
      <c r="C116" s="208">
        <v>56000000</v>
      </c>
      <c r="D116" s="72">
        <f t="shared" si="35"/>
        <v>1</v>
      </c>
      <c r="E116" s="132">
        <f t="shared" si="36"/>
        <v>1415603.24</v>
      </c>
      <c r="F116" s="74">
        <v>0</v>
      </c>
      <c r="G116" s="131">
        <v>0</v>
      </c>
      <c r="H116" s="205">
        <v>1</v>
      </c>
      <c r="I116" s="163" t="s">
        <v>48</v>
      </c>
      <c r="J116" s="165">
        <v>0</v>
      </c>
      <c r="K116" s="163" t="s">
        <v>49</v>
      </c>
      <c r="L116" s="132">
        <v>1415603.24</v>
      </c>
      <c r="M116" s="135" t="s">
        <v>48</v>
      </c>
      <c r="N116" s="131">
        <v>0</v>
      </c>
      <c r="O116" s="135" t="s">
        <v>49</v>
      </c>
      <c r="P116" s="74">
        <v>0</v>
      </c>
      <c r="Q116" s="132">
        <v>0</v>
      </c>
      <c r="R116" s="64">
        <v>0</v>
      </c>
      <c r="S116" s="63">
        <v>0</v>
      </c>
      <c r="T116" s="77">
        <v>0</v>
      </c>
      <c r="U116" s="63">
        <v>0</v>
      </c>
      <c r="V116" s="70">
        <v>0</v>
      </c>
    </row>
    <row r="117" spans="1:22" s="67" customFormat="1" ht="12" customHeight="1">
      <c r="A117" s="121"/>
      <c r="B117" s="61" t="s">
        <v>34</v>
      </c>
      <c r="C117" s="208">
        <v>155000000</v>
      </c>
      <c r="D117" s="72">
        <f t="shared" si="35"/>
        <v>6</v>
      </c>
      <c r="E117" s="132">
        <f t="shared" si="36"/>
        <v>24931227.91</v>
      </c>
      <c r="F117" s="74">
        <v>5</v>
      </c>
      <c r="G117" s="131">
        <v>7796407.41</v>
      </c>
      <c r="H117" s="205">
        <v>1</v>
      </c>
      <c r="I117" s="163" t="s">
        <v>48</v>
      </c>
      <c r="J117" s="165">
        <v>0</v>
      </c>
      <c r="K117" s="163" t="s">
        <v>49</v>
      </c>
      <c r="L117" s="132">
        <v>17134820.5</v>
      </c>
      <c r="M117" s="135" t="s">
        <v>48</v>
      </c>
      <c r="N117" s="131">
        <v>0</v>
      </c>
      <c r="O117" s="135" t="s">
        <v>49</v>
      </c>
      <c r="P117" s="74">
        <v>0</v>
      </c>
      <c r="Q117" s="132">
        <v>0</v>
      </c>
      <c r="R117" s="64">
        <v>0</v>
      </c>
      <c r="S117" s="63">
        <v>0</v>
      </c>
      <c r="T117" s="77">
        <v>0</v>
      </c>
      <c r="U117" s="63">
        <v>0</v>
      </c>
      <c r="V117" s="70">
        <v>0</v>
      </c>
    </row>
    <row r="118" spans="1:22" s="67" customFormat="1" ht="12" customHeight="1">
      <c r="A118" s="121"/>
      <c r="B118" s="61" t="s">
        <v>37</v>
      </c>
      <c r="C118" s="208">
        <v>354590000</v>
      </c>
      <c r="D118" s="72">
        <f t="shared" si="35"/>
        <v>0</v>
      </c>
      <c r="E118" s="132">
        <f t="shared" si="36"/>
        <v>0</v>
      </c>
      <c r="F118" s="74">
        <v>0</v>
      </c>
      <c r="G118" s="131">
        <v>0</v>
      </c>
      <c r="H118" s="205">
        <v>0</v>
      </c>
      <c r="I118" s="163" t="s">
        <v>48</v>
      </c>
      <c r="J118" s="165">
        <v>0</v>
      </c>
      <c r="K118" s="163" t="s">
        <v>49</v>
      </c>
      <c r="L118" s="132">
        <v>0</v>
      </c>
      <c r="M118" s="135" t="s">
        <v>48</v>
      </c>
      <c r="N118" s="131">
        <v>0</v>
      </c>
      <c r="O118" s="135" t="s">
        <v>49</v>
      </c>
      <c r="P118" s="74">
        <v>0</v>
      </c>
      <c r="Q118" s="132">
        <v>0</v>
      </c>
      <c r="R118" s="64">
        <v>0</v>
      </c>
      <c r="S118" s="63">
        <v>0</v>
      </c>
      <c r="T118" s="77">
        <v>0</v>
      </c>
      <c r="U118" s="63">
        <v>0</v>
      </c>
      <c r="V118" s="70">
        <v>0</v>
      </c>
    </row>
    <row r="119" spans="1:22" s="67" customFormat="1" ht="12" customHeight="1">
      <c r="A119" s="121"/>
      <c r="B119" s="61" t="s">
        <v>36</v>
      </c>
      <c r="C119" s="208">
        <v>251000000</v>
      </c>
      <c r="D119" s="72">
        <f t="shared" si="35"/>
        <v>9</v>
      </c>
      <c r="E119" s="132">
        <f t="shared" si="36"/>
        <v>11480520.620000001</v>
      </c>
      <c r="F119" s="74">
        <v>0</v>
      </c>
      <c r="G119" s="131">
        <v>0</v>
      </c>
      <c r="H119" s="205">
        <v>9</v>
      </c>
      <c r="I119" s="163" t="s">
        <v>48</v>
      </c>
      <c r="J119" s="165">
        <v>0</v>
      </c>
      <c r="K119" s="163" t="s">
        <v>49</v>
      </c>
      <c r="L119" s="132">
        <v>11480520.620000001</v>
      </c>
      <c r="M119" s="135" t="s">
        <v>48</v>
      </c>
      <c r="N119" s="131">
        <v>0</v>
      </c>
      <c r="O119" s="135" t="s">
        <v>49</v>
      </c>
      <c r="P119" s="74">
        <v>0</v>
      </c>
      <c r="Q119" s="132">
        <v>0</v>
      </c>
      <c r="R119" s="64">
        <v>0</v>
      </c>
      <c r="S119" s="63">
        <v>0</v>
      </c>
      <c r="T119" s="77">
        <v>0</v>
      </c>
      <c r="U119" s="63">
        <v>0</v>
      </c>
      <c r="V119" s="70">
        <v>0</v>
      </c>
    </row>
    <row r="120" spans="1:22" s="67" customFormat="1" ht="12" customHeight="1">
      <c r="A120" s="121"/>
      <c r="B120" s="61" t="s">
        <v>35</v>
      </c>
      <c r="C120" s="208">
        <v>343500000</v>
      </c>
      <c r="D120" s="72">
        <f>+F120+H120+P120+R120+T120</f>
        <v>0</v>
      </c>
      <c r="E120" s="132">
        <f>+G120+L120+Q120+S120</f>
        <v>0</v>
      </c>
      <c r="F120" s="74">
        <v>0</v>
      </c>
      <c r="G120" s="131">
        <v>0</v>
      </c>
      <c r="H120" s="205">
        <v>0</v>
      </c>
      <c r="I120" s="163" t="s">
        <v>48</v>
      </c>
      <c r="J120" s="165">
        <v>0</v>
      </c>
      <c r="K120" s="163" t="s">
        <v>49</v>
      </c>
      <c r="L120" s="132">
        <v>0</v>
      </c>
      <c r="M120" s="135" t="s">
        <v>48</v>
      </c>
      <c r="N120" s="131">
        <v>0</v>
      </c>
      <c r="O120" s="135" t="s">
        <v>49</v>
      </c>
      <c r="P120" s="74">
        <v>0</v>
      </c>
      <c r="Q120" s="132">
        <v>0</v>
      </c>
      <c r="R120" s="159">
        <v>0</v>
      </c>
      <c r="S120" s="75">
        <v>0</v>
      </c>
      <c r="T120" s="77">
        <v>0</v>
      </c>
      <c r="U120" s="63">
        <v>0</v>
      </c>
      <c r="V120" s="134">
        <v>0</v>
      </c>
    </row>
    <row r="121" spans="1:22" s="67" customFormat="1" ht="12" customHeight="1">
      <c r="A121" s="121"/>
      <c r="B121" s="61" t="s">
        <v>60</v>
      </c>
      <c r="C121" s="208">
        <v>492000000</v>
      </c>
      <c r="D121" s="72">
        <f t="shared" si="35"/>
        <v>0</v>
      </c>
      <c r="E121" s="132">
        <f t="shared" si="36"/>
        <v>0</v>
      </c>
      <c r="F121" s="74">
        <v>0</v>
      </c>
      <c r="G121" s="131">
        <v>0</v>
      </c>
      <c r="H121" s="205">
        <v>0</v>
      </c>
      <c r="I121" s="163" t="s">
        <v>48</v>
      </c>
      <c r="J121" s="165">
        <v>0</v>
      </c>
      <c r="K121" s="163" t="s">
        <v>49</v>
      </c>
      <c r="L121" s="132">
        <v>0</v>
      </c>
      <c r="M121" s="135" t="s">
        <v>48</v>
      </c>
      <c r="N121" s="131">
        <v>0</v>
      </c>
      <c r="O121" s="135" t="s">
        <v>49</v>
      </c>
      <c r="P121" s="74">
        <v>0</v>
      </c>
      <c r="Q121" s="132">
        <v>0</v>
      </c>
      <c r="R121" s="159">
        <v>0</v>
      </c>
      <c r="S121" s="75">
        <v>0</v>
      </c>
      <c r="T121" s="77">
        <v>0</v>
      </c>
      <c r="U121" s="63">
        <v>0</v>
      </c>
      <c r="V121" s="134">
        <v>0</v>
      </c>
    </row>
    <row r="122" spans="1:24" s="6" customFormat="1" ht="21" customHeight="1" thickBot="1">
      <c r="A122" s="229" t="s">
        <v>21</v>
      </c>
      <c r="B122" s="230"/>
      <c r="C122" s="128">
        <f>SUM(C6,C14,C22,C30,C38,C47,C57,C67,C77,C88,C99,C110)</f>
        <v>39308699081</v>
      </c>
      <c r="D122" s="38">
        <f>+F122+H122+P122+R122+T122</f>
        <v>18203</v>
      </c>
      <c r="E122" s="128">
        <f>+G122+L122+Q122+S122</f>
        <v>37946439133.79421</v>
      </c>
      <c r="F122" s="40">
        <f>SUM(F6,F14,F22,F30,F38,F47,F57,F67,F77,F88,F99,F110)</f>
        <v>382</v>
      </c>
      <c r="G122" s="51">
        <f>SUM(G6,G14,G22,G30,G38,G47,G57,G67,G77,G88,G99,G110)</f>
        <v>2438133274.20281</v>
      </c>
      <c r="H122" s="40">
        <f>SUM(H6,H14,H22,H30,H38,H47,H57,H67,H77,H88,H99,H110)</f>
        <v>14148</v>
      </c>
      <c r="I122" s="174" t="s">
        <v>48</v>
      </c>
      <c r="J122" s="40">
        <f>SUM(J6,J14,J22,J30,J38,J47,J57,J67,J77,J88,J99,J110)</f>
        <v>4113</v>
      </c>
      <c r="K122" s="174" t="s">
        <v>49</v>
      </c>
      <c r="L122" s="203">
        <f>SUM(L6,L14,L22,L30,L38,L47,L57,L67,L77,L88,L99,L110)</f>
        <v>30977215432.84608</v>
      </c>
      <c r="M122" s="175" t="s">
        <v>48</v>
      </c>
      <c r="N122" s="173">
        <f>SUM(N6,N14,N22,N30,N38,N47,N57,N67,N77,N88,N99,N110)</f>
        <v>8898794708.376696</v>
      </c>
      <c r="O122" s="175" t="s">
        <v>49</v>
      </c>
      <c r="P122" s="45">
        <f aca="true" t="shared" si="37" ref="P122:V122">SUM(P6,P14,P22,P30,P38,P47,P57,P67,P77,P88,P99,P110)</f>
        <v>1517</v>
      </c>
      <c r="Q122" s="139">
        <f t="shared" si="37"/>
        <v>4531090426.74532</v>
      </c>
      <c r="R122" s="162">
        <f t="shared" si="37"/>
        <v>0</v>
      </c>
      <c r="S122" s="128">
        <f t="shared" si="37"/>
        <v>-6.119080353528261E-09</v>
      </c>
      <c r="T122" s="41">
        <f t="shared" si="37"/>
        <v>2156</v>
      </c>
      <c r="U122" s="128">
        <f t="shared" si="37"/>
        <v>19621722467.519997</v>
      </c>
      <c r="V122" s="128">
        <f t="shared" si="37"/>
        <v>16175266610.95</v>
      </c>
      <c r="W122" s="84"/>
      <c r="X122" s="84"/>
    </row>
    <row r="123" spans="1:25" s="11" customFormat="1" ht="23.25" customHeight="1" thickTop="1">
      <c r="A123" s="78" t="s">
        <v>31</v>
      </c>
      <c r="B123" s="79"/>
      <c r="C123" s="79"/>
      <c r="D123" s="80"/>
      <c r="E123" s="81"/>
      <c r="F123" s="82"/>
      <c r="G123" s="79"/>
      <c r="H123" s="82"/>
      <c r="I123" s="82"/>
      <c r="J123" s="82"/>
      <c r="K123" s="82"/>
      <c r="L123" s="79"/>
      <c r="M123" s="79"/>
      <c r="N123" s="79"/>
      <c r="O123" s="79"/>
      <c r="P123" s="79"/>
      <c r="Q123" s="79"/>
      <c r="R123" s="79"/>
      <c r="S123" s="79"/>
      <c r="T123" s="79"/>
      <c r="U123" s="79"/>
      <c r="V123" s="79"/>
      <c r="W123" s="85"/>
      <c r="X123" s="86"/>
      <c r="Y123" s="83"/>
    </row>
    <row r="124" spans="1:25" s="11" customFormat="1" ht="15" customHeight="1">
      <c r="A124" s="161" t="s">
        <v>40</v>
      </c>
      <c r="B124" s="146"/>
      <c r="C124" s="146"/>
      <c r="D124" s="146"/>
      <c r="E124" s="146"/>
      <c r="F124" s="146"/>
      <c r="G124" s="146"/>
      <c r="H124" s="146"/>
      <c r="I124" s="146"/>
      <c r="J124" s="146"/>
      <c r="K124" s="146"/>
      <c r="L124" s="146"/>
      <c r="M124" s="146"/>
      <c r="N124" s="146"/>
      <c r="O124" s="146"/>
      <c r="P124" s="146"/>
      <c r="Q124" s="146"/>
      <c r="R124" s="146"/>
      <c r="S124" s="146"/>
      <c r="T124" s="146"/>
      <c r="U124" s="146"/>
      <c r="V124" s="146"/>
      <c r="W124" s="85"/>
      <c r="X124" s="86"/>
      <c r="Y124" s="83"/>
    </row>
    <row r="125" spans="1:25" s="11" customFormat="1" ht="15.75" customHeight="1">
      <c r="A125" s="206" t="s">
        <v>54</v>
      </c>
      <c r="B125" s="146"/>
      <c r="C125" s="146"/>
      <c r="D125" s="146"/>
      <c r="E125" s="146"/>
      <c r="F125" s="146"/>
      <c r="G125" s="146"/>
      <c r="H125" s="146"/>
      <c r="I125" s="146"/>
      <c r="J125" s="146"/>
      <c r="K125" s="146"/>
      <c r="L125" s="146"/>
      <c r="M125" s="146"/>
      <c r="N125" s="146"/>
      <c r="O125" s="146"/>
      <c r="P125" s="146"/>
      <c r="Q125" s="146"/>
      <c r="R125" s="146"/>
      <c r="S125" s="146"/>
      <c r="T125" s="146"/>
      <c r="U125" s="146"/>
      <c r="V125" s="146"/>
      <c r="W125" s="85"/>
      <c r="X125" s="86"/>
      <c r="Y125" s="83"/>
    </row>
    <row r="126" spans="1:25" s="11" customFormat="1" ht="15.75" customHeight="1">
      <c r="A126" s="209" t="s">
        <v>61</v>
      </c>
      <c r="B126" s="146"/>
      <c r="C126" s="146"/>
      <c r="D126" s="146"/>
      <c r="E126" s="146"/>
      <c r="F126" s="146"/>
      <c r="G126" s="146"/>
      <c r="H126" s="146"/>
      <c r="I126" s="146"/>
      <c r="J126" s="146"/>
      <c r="K126" s="146"/>
      <c r="L126" s="146"/>
      <c r="M126" s="146"/>
      <c r="N126" s="146"/>
      <c r="O126" s="146"/>
      <c r="P126" s="146"/>
      <c r="Q126" s="146"/>
      <c r="R126" s="146"/>
      <c r="S126" s="146"/>
      <c r="T126" s="146"/>
      <c r="U126" s="146"/>
      <c r="V126" s="146"/>
      <c r="W126" s="85"/>
      <c r="X126" s="86"/>
      <c r="Y126" s="83"/>
    </row>
    <row r="127" spans="1:25" s="11" customFormat="1" ht="15.75" customHeight="1">
      <c r="A127" s="206"/>
      <c r="B127" s="146"/>
      <c r="C127" s="146"/>
      <c r="D127" s="146"/>
      <c r="E127" s="146"/>
      <c r="F127" s="146"/>
      <c r="G127" s="146"/>
      <c r="H127" s="146"/>
      <c r="I127" s="146"/>
      <c r="J127" s="146"/>
      <c r="K127" s="146"/>
      <c r="L127" s="146"/>
      <c r="M127" s="146"/>
      <c r="N127" s="146"/>
      <c r="O127" s="146"/>
      <c r="P127" s="146"/>
      <c r="Q127" s="146"/>
      <c r="R127" s="146"/>
      <c r="S127" s="146"/>
      <c r="T127" s="146"/>
      <c r="U127" s="146"/>
      <c r="V127" s="146"/>
      <c r="W127" s="85"/>
      <c r="X127" s="86"/>
      <c r="Y127" s="83"/>
    </row>
    <row r="128" spans="1:22" ht="18.75" thickBot="1">
      <c r="A128" s="237" t="s">
        <v>62</v>
      </c>
      <c r="B128" s="238"/>
      <c r="C128" s="238"/>
      <c r="D128" s="238"/>
      <c r="E128" s="238"/>
      <c r="F128" s="238"/>
      <c r="G128" s="238"/>
      <c r="H128" s="238"/>
      <c r="I128" s="238"/>
      <c r="J128" s="238"/>
      <c r="K128" s="238"/>
      <c r="L128" s="238"/>
      <c r="M128" s="238"/>
      <c r="N128" s="238"/>
      <c r="O128" s="238"/>
      <c r="P128" s="238"/>
      <c r="Q128" s="238"/>
      <c r="R128" s="238"/>
      <c r="S128" s="238"/>
      <c r="T128" s="238"/>
      <c r="U128" s="238"/>
      <c r="V128" s="238"/>
    </row>
    <row r="129" spans="1:22" s="37" customFormat="1" ht="13.5" customHeight="1" thickTop="1">
      <c r="A129" s="35" t="s">
        <v>52</v>
      </c>
      <c r="B129" s="36"/>
      <c r="C129" s="148"/>
      <c r="D129" s="233" t="s">
        <v>0</v>
      </c>
      <c r="E129" s="234"/>
      <c r="F129" s="213" t="s">
        <v>0</v>
      </c>
      <c r="G129" s="215"/>
      <c r="H129" s="213" t="s">
        <v>0</v>
      </c>
      <c r="I129" s="214"/>
      <c r="J129" s="214"/>
      <c r="K129" s="214"/>
      <c r="L129" s="214"/>
      <c r="M129" s="214"/>
      <c r="N129" s="214"/>
      <c r="O129" s="215"/>
      <c r="P129" s="211" t="s">
        <v>0</v>
      </c>
      <c r="Q129" s="212"/>
      <c r="R129" s="211" t="s">
        <v>0</v>
      </c>
      <c r="S129" s="212"/>
      <c r="T129" s="21" t="s">
        <v>0</v>
      </c>
      <c r="U129" s="21" t="s">
        <v>0</v>
      </c>
      <c r="V129" s="52" t="s">
        <v>0</v>
      </c>
    </row>
    <row r="130" spans="1:22" s="120" customFormat="1" ht="11.25" customHeight="1">
      <c r="A130" s="116"/>
      <c r="B130" s="117"/>
      <c r="C130" s="149" t="s">
        <v>41</v>
      </c>
      <c r="D130" s="231" t="s">
        <v>18</v>
      </c>
      <c r="E130" s="232"/>
      <c r="F130" s="221" t="s">
        <v>22</v>
      </c>
      <c r="G130" s="223"/>
      <c r="H130" s="224" t="s">
        <v>50</v>
      </c>
      <c r="I130" s="225"/>
      <c r="J130" s="225"/>
      <c r="K130" s="225"/>
      <c r="L130" s="225"/>
      <c r="M130" s="225"/>
      <c r="N130" s="225"/>
      <c r="O130" s="210"/>
      <c r="P130" s="239" t="s">
        <v>17</v>
      </c>
      <c r="Q130" s="240"/>
      <c r="R130" s="239" t="s">
        <v>56</v>
      </c>
      <c r="S130" s="240"/>
      <c r="T130" s="118" t="s">
        <v>25</v>
      </c>
      <c r="U130" s="118" t="s">
        <v>26</v>
      </c>
      <c r="V130" s="119" t="s">
        <v>27</v>
      </c>
    </row>
    <row r="131" spans="1:22" s="5" customFormat="1" ht="11.25" customHeight="1">
      <c r="A131" s="18"/>
      <c r="B131" s="7"/>
      <c r="C131" s="151"/>
      <c r="D131" s="48"/>
      <c r="E131" s="49"/>
      <c r="F131" s="221" t="s">
        <v>24</v>
      </c>
      <c r="G131" s="223"/>
      <c r="H131" s="226"/>
      <c r="I131" s="227"/>
      <c r="J131" s="227"/>
      <c r="K131" s="227"/>
      <c r="L131" s="227"/>
      <c r="M131" s="227"/>
      <c r="N131" s="227"/>
      <c r="O131" s="228"/>
      <c r="P131" s="47"/>
      <c r="Q131" s="50"/>
      <c r="R131" s="47"/>
      <c r="S131" s="50"/>
      <c r="T131" s="26"/>
      <c r="U131" s="26"/>
      <c r="V131" s="53"/>
    </row>
    <row r="132" spans="1:22" s="115" customFormat="1" ht="12.75" customHeight="1" thickBot="1">
      <c r="A132" s="108"/>
      <c r="B132" s="109"/>
      <c r="C132" s="150" t="s">
        <v>15</v>
      </c>
      <c r="D132" s="110" t="s">
        <v>14</v>
      </c>
      <c r="E132" s="111" t="s">
        <v>15</v>
      </c>
      <c r="F132" s="112" t="s">
        <v>14</v>
      </c>
      <c r="G132" s="111" t="s">
        <v>15</v>
      </c>
      <c r="H132" s="245" t="s">
        <v>14</v>
      </c>
      <c r="I132" s="246"/>
      <c r="J132" s="246"/>
      <c r="K132" s="247"/>
      <c r="L132" s="241" t="s">
        <v>15</v>
      </c>
      <c r="M132" s="242"/>
      <c r="N132" s="242"/>
      <c r="O132" s="243"/>
      <c r="P132" s="112" t="s">
        <v>14</v>
      </c>
      <c r="Q132" s="113" t="s">
        <v>15</v>
      </c>
      <c r="R132" s="143" t="s">
        <v>14</v>
      </c>
      <c r="S132" s="145" t="s">
        <v>15</v>
      </c>
      <c r="T132" s="114" t="s">
        <v>14</v>
      </c>
      <c r="U132" s="145" t="s">
        <v>15</v>
      </c>
      <c r="V132" s="145" t="s">
        <v>15</v>
      </c>
    </row>
    <row r="133" spans="1:22" s="67" customFormat="1" ht="12" customHeight="1" thickTop="1">
      <c r="A133" s="93" t="s">
        <v>5</v>
      </c>
      <c r="B133" s="94"/>
      <c r="C133" s="152">
        <v>0</v>
      </c>
      <c r="D133" s="95">
        <f>+F133+H133+P133+R133+T133</f>
        <v>2</v>
      </c>
      <c r="E133" s="96">
        <f>+G133+L133+Q133+S133</f>
        <v>4978405</v>
      </c>
      <c r="F133" s="97">
        <v>0</v>
      </c>
      <c r="G133" s="96">
        <v>0</v>
      </c>
      <c r="H133" s="176">
        <v>2</v>
      </c>
      <c r="I133" s="179" t="s">
        <v>48</v>
      </c>
      <c r="J133" s="179">
        <v>0</v>
      </c>
      <c r="K133" s="167" t="s">
        <v>49</v>
      </c>
      <c r="L133" s="96">
        <v>4978405</v>
      </c>
      <c r="M133" s="182" t="s">
        <v>48</v>
      </c>
      <c r="N133" s="182">
        <v>0</v>
      </c>
      <c r="O133" s="136" t="s">
        <v>49</v>
      </c>
      <c r="P133" s="97">
        <v>0</v>
      </c>
      <c r="Q133" s="96">
        <v>0</v>
      </c>
      <c r="R133" s="98">
        <v>0</v>
      </c>
      <c r="S133" s="136">
        <v>0</v>
      </c>
      <c r="T133" s="98">
        <v>0</v>
      </c>
      <c r="U133" s="99"/>
      <c r="V133" s="100"/>
    </row>
    <row r="134" spans="1:22" s="67" customFormat="1" ht="12" customHeight="1">
      <c r="A134" s="101" t="s">
        <v>7</v>
      </c>
      <c r="B134" s="61"/>
      <c r="C134" s="152">
        <v>0</v>
      </c>
      <c r="D134" s="95">
        <f aca="true" t="shared" si="38" ref="D134:D143">+F134+H134+P134+R134+T134</f>
        <v>6</v>
      </c>
      <c r="E134" s="96">
        <f aca="true" t="shared" si="39" ref="E134:E143">+G134+L134+Q134+S134</f>
        <v>8485799</v>
      </c>
      <c r="F134" s="64">
        <v>0</v>
      </c>
      <c r="G134" s="63">
        <v>0</v>
      </c>
      <c r="H134" s="169">
        <v>3</v>
      </c>
      <c r="I134" s="167" t="s">
        <v>48</v>
      </c>
      <c r="J134" s="163">
        <v>0</v>
      </c>
      <c r="K134" s="167" t="s">
        <v>49</v>
      </c>
      <c r="L134" s="63">
        <v>8485799</v>
      </c>
      <c r="M134" s="136" t="s">
        <v>48</v>
      </c>
      <c r="N134" s="135">
        <v>0</v>
      </c>
      <c r="O134" s="136" t="s">
        <v>49</v>
      </c>
      <c r="P134" s="64">
        <v>1</v>
      </c>
      <c r="Q134" s="63">
        <v>0</v>
      </c>
      <c r="R134" s="98">
        <v>0</v>
      </c>
      <c r="S134" s="135">
        <v>0</v>
      </c>
      <c r="T134" s="65">
        <v>2</v>
      </c>
      <c r="U134" s="102"/>
      <c r="V134" s="103"/>
    </row>
    <row r="135" spans="1:22" s="67" customFormat="1" ht="12" customHeight="1">
      <c r="A135" s="101" t="s">
        <v>8</v>
      </c>
      <c r="B135" s="61"/>
      <c r="C135" s="152">
        <v>300000000</v>
      </c>
      <c r="D135" s="95">
        <f t="shared" si="38"/>
        <v>580</v>
      </c>
      <c r="E135" s="96">
        <f t="shared" si="39"/>
        <v>297129793.876079</v>
      </c>
      <c r="F135" s="64">
        <v>1</v>
      </c>
      <c r="G135" s="63">
        <v>600000</v>
      </c>
      <c r="H135" s="169">
        <v>483</v>
      </c>
      <c r="I135" s="167" t="s">
        <v>48</v>
      </c>
      <c r="J135" s="163">
        <v>0</v>
      </c>
      <c r="K135" s="167" t="s">
        <v>49</v>
      </c>
      <c r="L135" s="63">
        <v>281371249.5741159</v>
      </c>
      <c r="M135" s="136" t="s">
        <v>48</v>
      </c>
      <c r="N135" s="135">
        <v>0</v>
      </c>
      <c r="O135" s="136" t="s">
        <v>49</v>
      </c>
      <c r="P135" s="64">
        <v>28</v>
      </c>
      <c r="Q135" s="63">
        <v>15158544.301963175</v>
      </c>
      <c r="R135" s="98">
        <v>0</v>
      </c>
      <c r="S135" s="135">
        <v>0</v>
      </c>
      <c r="T135" s="65">
        <v>68</v>
      </c>
      <c r="U135" s="104" t="s">
        <v>28</v>
      </c>
      <c r="V135" s="105" t="s">
        <v>28</v>
      </c>
    </row>
    <row r="136" spans="1:22" s="67" customFormat="1" ht="12" customHeight="1">
      <c r="A136" s="101" t="s">
        <v>9</v>
      </c>
      <c r="B136" s="61"/>
      <c r="C136" s="152">
        <v>300000000</v>
      </c>
      <c r="D136" s="95">
        <f t="shared" si="38"/>
        <v>661</v>
      </c>
      <c r="E136" s="96">
        <f t="shared" si="39"/>
        <v>320850621.42586696</v>
      </c>
      <c r="F136" s="64">
        <v>2</v>
      </c>
      <c r="G136" s="63">
        <v>687000</v>
      </c>
      <c r="H136" s="169">
        <v>522</v>
      </c>
      <c r="I136" s="167" t="s">
        <v>48</v>
      </c>
      <c r="J136" s="163">
        <v>0</v>
      </c>
      <c r="K136" s="167" t="s">
        <v>49</v>
      </c>
      <c r="L136" s="63">
        <v>299864993.54443616</v>
      </c>
      <c r="M136" s="136" t="s">
        <v>48</v>
      </c>
      <c r="N136" s="135">
        <v>0</v>
      </c>
      <c r="O136" s="136" t="s">
        <v>49</v>
      </c>
      <c r="P136" s="64">
        <v>41</v>
      </c>
      <c r="Q136" s="63">
        <v>20298627.881430782</v>
      </c>
      <c r="R136" s="98">
        <v>0</v>
      </c>
      <c r="S136" s="135">
        <v>0</v>
      </c>
      <c r="T136" s="65">
        <v>96</v>
      </c>
      <c r="U136" s="104" t="s">
        <v>29</v>
      </c>
      <c r="V136" s="105" t="s">
        <v>29</v>
      </c>
    </row>
    <row r="137" spans="1:22" s="67" customFormat="1" ht="12" customHeight="1">
      <c r="A137" s="101" t="s">
        <v>10</v>
      </c>
      <c r="B137" s="61"/>
      <c r="C137" s="152">
        <v>600000000</v>
      </c>
      <c r="D137" s="95">
        <f t="shared" si="38"/>
        <v>1100</v>
      </c>
      <c r="E137" s="96">
        <f t="shared" si="39"/>
        <v>635961182.0050159</v>
      </c>
      <c r="F137" s="64">
        <v>9</v>
      </c>
      <c r="G137" s="63">
        <v>3771583.037841617</v>
      </c>
      <c r="H137" s="169">
        <v>893</v>
      </c>
      <c r="I137" s="167" t="s">
        <v>48</v>
      </c>
      <c r="J137" s="163">
        <v>1</v>
      </c>
      <c r="K137" s="167" t="s">
        <v>49</v>
      </c>
      <c r="L137" s="63">
        <v>504988894.56717426</v>
      </c>
      <c r="M137" s="136" t="s">
        <v>48</v>
      </c>
      <c r="N137" s="135">
        <v>37208522.73</v>
      </c>
      <c r="O137" s="136" t="s">
        <v>49</v>
      </c>
      <c r="P137" s="64">
        <v>94</v>
      </c>
      <c r="Q137" s="258">
        <v>127200704.4</v>
      </c>
      <c r="R137" s="98">
        <v>0</v>
      </c>
      <c r="S137" s="135">
        <v>0</v>
      </c>
      <c r="T137" s="65">
        <v>104</v>
      </c>
      <c r="U137" s="104" t="s">
        <v>30</v>
      </c>
      <c r="V137" s="105" t="s">
        <v>30</v>
      </c>
    </row>
    <row r="138" spans="1:22" s="67" customFormat="1" ht="12" customHeight="1">
      <c r="A138" s="101" t="s">
        <v>11</v>
      </c>
      <c r="B138" s="61"/>
      <c r="C138" s="152">
        <v>600000000</v>
      </c>
      <c r="D138" s="95">
        <f t="shared" si="38"/>
        <v>959</v>
      </c>
      <c r="E138" s="96">
        <f t="shared" si="39"/>
        <v>650006093.7481618</v>
      </c>
      <c r="F138" s="64">
        <v>6</v>
      </c>
      <c r="G138" s="63">
        <v>6065873.6899999995</v>
      </c>
      <c r="H138" s="169">
        <v>798</v>
      </c>
      <c r="I138" s="167" t="s">
        <v>48</v>
      </c>
      <c r="J138" s="163">
        <v>115</v>
      </c>
      <c r="K138" s="167" t="s">
        <v>49</v>
      </c>
      <c r="L138" s="63">
        <v>522224313.0581618</v>
      </c>
      <c r="M138" s="136" t="s">
        <v>48</v>
      </c>
      <c r="N138" s="135">
        <v>110323282.32121831</v>
      </c>
      <c r="O138" s="136" t="s">
        <v>49</v>
      </c>
      <c r="P138" s="64">
        <v>101</v>
      </c>
      <c r="Q138" s="258">
        <v>121715907</v>
      </c>
      <c r="R138" s="98">
        <v>0</v>
      </c>
      <c r="S138" s="135">
        <v>0</v>
      </c>
      <c r="T138" s="65">
        <v>54</v>
      </c>
      <c r="U138" s="102"/>
      <c r="V138" s="103"/>
    </row>
    <row r="139" spans="1:22" s="67" customFormat="1" ht="12" customHeight="1">
      <c r="A139" s="101" t="s">
        <v>12</v>
      </c>
      <c r="B139" s="61"/>
      <c r="C139" s="152">
        <v>600000000</v>
      </c>
      <c r="D139" s="95">
        <f t="shared" si="38"/>
        <v>888</v>
      </c>
      <c r="E139" s="96">
        <f t="shared" si="39"/>
        <v>730635128.1634622</v>
      </c>
      <c r="F139" s="64">
        <v>34</v>
      </c>
      <c r="G139" s="63">
        <v>52722848.69</v>
      </c>
      <c r="H139" s="257">
        <v>726</v>
      </c>
      <c r="I139" s="167" t="s">
        <v>48</v>
      </c>
      <c r="J139" s="163">
        <v>558</v>
      </c>
      <c r="K139" s="167" t="s">
        <v>49</v>
      </c>
      <c r="L139" s="258">
        <v>568339640.9</v>
      </c>
      <c r="M139" s="136" t="s">
        <v>48</v>
      </c>
      <c r="N139" s="135">
        <v>441674848.3349617</v>
      </c>
      <c r="O139" s="136" t="s">
        <v>49</v>
      </c>
      <c r="P139" s="64">
        <v>99</v>
      </c>
      <c r="Q139" s="63">
        <v>109572638.57346223</v>
      </c>
      <c r="R139" s="98">
        <v>0</v>
      </c>
      <c r="S139" s="135">
        <v>0</v>
      </c>
      <c r="T139" s="65">
        <v>29</v>
      </c>
      <c r="U139" s="106"/>
      <c r="V139" s="107"/>
    </row>
    <row r="140" spans="1:22" s="67" customFormat="1" ht="12" customHeight="1">
      <c r="A140" s="101" t="s">
        <v>23</v>
      </c>
      <c r="B140" s="61"/>
      <c r="C140" s="153">
        <v>600000000</v>
      </c>
      <c r="D140" s="95">
        <f t="shared" si="38"/>
        <v>678</v>
      </c>
      <c r="E140" s="96">
        <f t="shared" si="39"/>
        <v>837806834.4165429</v>
      </c>
      <c r="F140" s="64">
        <v>17</v>
      </c>
      <c r="G140" s="63">
        <v>16737221.969999999</v>
      </c>
      <c r="H140" s="169">
        <v>500</v>
      </c>
      <c r="I140" s="167" t="s">
        <v>48</v>
      </c>
      <c r="J140" s="163">
        <v>275</v>
      </c>
      <c r="K140" s="167" t="s">
        <v>49</v>
      </c>
      <c r="L140" s="63">
        <v>575577906.2314794</v>
      </c>
      <c r="M140" s="136" t="s">
        <v>48</v>
      </c>
      <c r="N140" s="135">
        <v>336366919.09246576</v>
      </c>
      <c r="O140" s="136" t="s">
        <v>49</v>
      </c>
      <c r="P140" s="64">
        <v>138</v>
      </c>
      <c r="Q140" s="63">
        <v>245491706.21506345</v>
      </c>
      <c r="R140" s="98">
        <v>0</v>
      </c>
      <c r="S140" s="135">
        <v>0</v>
      </c>
      <c r="T140" s="65">
        <v>23</v>
      </c>
      <c r="U140" s="106"/>
      <c r="V140" s="107"/>
    </row>
    <row r="141" spans="1:22" s="67" customFormat="1" ht="12" customHeight="1">
      <c r="A141" s="101" t="s">
        <v>38</v>
      </c>
      <c r="B141" s="61"/>
      <c r="C141" s="153">
        <v>600000000</v>
      </c>
      <c r="D141" s="95">
        <v>806</v>
      </c>
      <c r="E141" s="96">
        <f>+G141+L141+Q141+S141</f>
        <v>770123204.1</v>
      </c>
      <c r="F141" s="64">
        <f>26+63+1+23</f>
        <v>113</v>
      </c>
      <c r="G141" s="63">
        <v>231930851.2</v>
      </c>
      <c r="H141" s="169">
        <v>504</v>
      </c>
      <c r="I141" s="167" t="s">
        <v>48</v>
      </c>
      <c r="J141" s="163">
        <v>363</v>
      </c>
      <c r="K141" s="167" t="s">
        <v>49</v>
      </c>
      <c r="L141" s="63">
        <v>436623321.7</v>
      </c>
      <c r="M141" s="136" t="s">
        <v>48</v>
      </c>
      <c r="N141" s="135">
        <v>259171697.07999992</v>
      </c>
      <c r="O141" s="136" t="s">
        <v>49</v>
      </c>
      <c r="P141" s="64">
        <v>171</v>
      </c>
      <c r="Q141" s="63">
        <v>101569031.2</v>
      </c>
      <c r="R141" s="98">
        <v>0</v>
      </c>
      <c r="S141" s="135">
        <v>0</v>
      </c>
      <c r="T141" s="65">
        <v>18</v>
      </c>
      <c r="U141" s="106"/>
      <c r="V141" s="107"/>
    </row>
    <row r="142" spans="1:22" s="67" customFormat="1" ht="12" customHeight="1">
      <c r="A142" s="101" t="s">
        <v>51</v>
      </c>
      <c r="B142" s="61"/>
      <c r="C142" s="153">
        <v>600000000</v>
      </c>
      <c r="D142" s="95">
        <f>+F142+H142+P142+R142+T142</f>
        <v>108</v>
      </c>
      <c r="E142" s="96">
        <f>+G142+L142+Q142+S142</f>
        <v>61559793.21</v>
      </c>
      <c r="F142" s="64">
        <f>17+34</f>
        <v>51</v>
      </c>
      <c r="G142" s="63">
        <v>32194323.17</v>
      </c>
      <c r="H142" s="169">
        <v>43</v>
      </c>
      <c r="I142" s="167" t="s">
        <v>48</v>
      </c>
      <c r="J142" s="163">
        <v>22</v>
      </c>
      <c r="K142" s="167" t="s">
        <v>49</v>
      </c>
      <c r="L142" s="63">
        <v>21843590.97</v>
      </c>
      <c r="M142" s="136" t="s">
        <v>48</v>
      </c>
      <c r="N142" s="135">
        <v>10984699.83</v>
      </c>
      <c r="O142" s="136" t="s">
        <v>49</v>
      </c>
      <c r="P142" s="64">
        <v>14</v>
      </c>
      <c r="Q142" s="63">
        <v>7521879.07</v>
      </c>
      <c r="R142" s="98">
        <v>0</v>
      </c>
      <c r="S142" s="135">
        <v>0</v>
      </c>
      <c r="T142" s="65">
        <v>0</v>
      </c>
      <c r="U142" s="106"/>
      <c r="V142" s="107"/>
    </row>
    <row r="143" spans="1:22" s="67" customFormat="1" ht="12" customHeight="1">
      <c r="A143" s="101" t="s">
        <v>57</v>
      </c>
      <c r="B143" s="61"/>
      <c r="C143" s="153">
        <v>600000000</v>
      </c>
      <c r="D143" s="95">
        <f t="shared" si="38"/>
        <v>0</v>
      </c>
      <c r="E143" s="96">
        <f t="shared" si="39"/>
        <v>0</v>
      </c>
      <c r="F143" s="64">
        <v>0</v>
      </c>
      <c r="G143" s="63">
        <v>0</v>
      </c>
      <c r="H143" s="169">
        <v>0</v>
      </c>
      <c r="I143" s="167" t="s">
        <v>48</v>
      </c>
      <c r="J143" s="163">
        <v>0</v>
      </c>
      <c r="K143" s="167" t="s">
        <v>49</v>
      </c>
      <c r="L143" s="63">
        <v>0</v>
      </c>
      <c r="M143" s="136" t="s">
        <v>48</v>
      </c>
      <c r="N143" s="135">
        <v>0</v>
      </c>
      <c r="O143" s="136" t="s">
        <v>49</v>
      </c>
      <c r="P143" s="64">
        <v>0</v>
      </c>
      <c r="Q143" s="63">
        <v>0</v>
      </c>
      <c r="R143" s="98">
        <v>0</v>
      </c>
      <c r="S143" s="135">
        <v>0</v>
      </c>
      <c r="T143" s="65">
        <v>0</v>
      </c>
      <c r="U143" s="106"/>
      <c r="V143" s="107"/>
    </row>
    <row r="144" spans="1:22" s="6" customFormat="1" ht="21" customHeight="1">
      <c r="A144" s="235" t="s">
        <v>19</v>
      </c>
      <c r="B144" s="236"/>
      <c r="C144" s="42">
        <f aca="true" t="shared" si="40" ref="C144:T144">SUM(C133:C143)</f>
        <v>4800000000</v>
      </c>
      <c r="D144" s="12">
        <f t="shared" si="40"/>
        <v>5788</v>
      </c>
      <c r="E144" s="42">
        <f t="shared" si="40"/>
        <v>4317536854.945128</v>
      </c>
      <c r="F144" s="43">
        <f t="shared" si="40"/>
        <v>233</v>
      </c>
      <c r="G144" s="13">
        <f t="shared" si="40"/>
        <v>344709701.75784165</v>
      </c>
      <c r="H144" s="186">
        <f t="shared" si="40"/>
        <v>4474</v>
      </c>
      <c r="I144" s="184" t="s">
        <v>48</v>
      </c>
      <c r="J144" s="164">
        <f>SUM(J133:J143)</f>
        <v>1334</v>
      </c>
      <c r="K144" s="184" t="s">
        <v>49</v>
      </c>
      <c r="L144" s="13">
        <f t="shared" si="40"/>
        <v>3224298114.545367</v>
      </c>
      <c r="M144" s="185" t="s">
        <v>48</v>
      </c>
      <c r="N144" s="172">
        <f>SUM(N133:N143)</f>
        <v>1195729969.3886456</v>
      </c>
      <c r="O144" s="185" t="s">
        <v>49</v>
      </c>
      <c r="P144" s="14">
        <f t="shared" si="40"/>
        <v>687</v>
      </c>
      <c r="Q144" s="13">
        <f t="shared" si="40"/>
        <v>748529038.6419197</v>
      </c>
      <c r="R144" s="157">
        <f t="shared" si="40"/>
        <v>0</v>
      </c>
      <c r="S144" s="13">
        <f t="shared" si="40"/>
        <v>0</v>
      </c>
      <c r="T144" s="44">
        <f t="shared" si="40"/>
        <v>394</v>
      </c>
      <c r="U144" s="122">
        <v>1859551372</v>
      </c>
      <c r="V144" s="123">
        <v>1011950495</v>
      </c>
    </row>
    <row r="145" spans="1:22" ht="11.25" customHeight="1">
      <c r="A145" s="8"/>
      <c r="B145" s="9"/>
      <c r="C145" s="147"/>
      <c r="D145" s="4"/>
      <c r="E145" s="2"/>
      <c r="F145" s="3"/>
      <c r="G145" s="2"/>
      <c r="H145" s="177"/>
      <c r="I145" s="147"/>
      <c r="J145" s="147"/>
      <c r="K145" s="147"/>
      <c r="L145" s="2"/>
      <c r="M145" s="180"/>
      <c r="N145" s="180"/>
      <c r="O145" s="180"/>
      <c r="P145" s="3"/>
      <c r="Q145" s="25"/>
      <c r="R145" s="144"/>
      <c r="S145" s="137"/>
      <c r="T145" s="22"/>
      <c r="U145" s="124"/>
      <c r="V145" s="125"/>
    </row>
    <row r="146" spans="1:22" s="11" customFormat="1" ht="21" customHeight="1" thickBot="1">
      <c r="A146" s="229" t="s">
        <v>20</v>
      </c>
      <c r="B146" s="230"/>
      <c r="C146" s="39">
        <f>SUM(C122,C144)</f>
        <v>44108699081</v>
      </c>
      <c r="D146" s="38">
        <f>SUM(D144,D122)</f>
        <v>23991</v>
      </c>
      <c r="E146" s="39">
        <f>SUM(E122,E144)</f>
        <v>42263975988.73934</v>
      </c>
      <c r="F146" s="40">
        <f>SUM(F144,F122)</f>
        <v>615</v>
      </c>
      <c r="G146" s="39">
        <f>SUM(G122,G144)</f>
        <v>2782842975.9606514</v>
      </c>
      <c r="H146" s="178">
        <f>SUM(H144,H122)</f>
        <v>18622</v>
      </c>
      <c r="I146" s="166" t="s">
        <v>48</v>
      </c>
      <c r="J146" s="166">
        <f>SUM(J144,J122)</f>
        <v>5447</v>
      </c>
      <c r="K146" s="166" t="s">
        <v>49</v>
      </c>
      <c r="L146" s="139">
        <f>SUM(L122,L144)</f>
        <v>34201513547.39145</v>
      </c>
      <c r="M146" s="183" t="s">
        <v>48</v>
      </c>
      <c r="N146" s="183">
        <f>SUM(N122,N144)</f>
        <v>10094524677.76534</v>
      </c>
      <c r="O146" s="181" t="s">
        <v>49</v>
      </c>
      <c r="P146" s="40">
        <f>SUM(P144,P122)</f>
        <v>2204</v>
      </c>
      <c r="Q146" s="139">
        <f>SUM(Q122,Q144)</f>
        <v>5279619465.38724</v>
      </c>
      <c r="R146" s="158">
        <f>SUM(R122,R144)</f>
        <v>0</v>
      </c>
      <c r="S146" s="139">
        <f>SUM(S122,S144)</f>
        <v>-6.119080353528261E-09</v>
      </c>
      <c r="T146" s="41">
        <f>SUM(T144,T122)</f>
        <v>2550</v>
      </c>
      <c r="U146" s="126">
        <f>SUM(U144,U122)</f>
        <v>21481273839.519997</v>
      </c>
      <c r="V146" s="127">
        <f>SUM(V144,V122)</f>
        <v>17187217105.95</v>
      </c>
    </row>
    <row r="147" spans="1:22" s="59" customFormat="1" ht="21" customHeight="1" thickTop="1">
      <c r="A147" s="56"/>
      <c r="B147" s="56"/>
      <c r="C147" s="56"/>
      <c r="D147" s="57"/>
      <c r="E147" s="58"/>
      <c r="F147" s="57"/>
      <c r="G147" s="58"/>
      <c r="H147" s="57"/>
      <c r="I147" s="57"/>
      <c r="J147" s="57"/>
      <c r="K147" s="57"/>
      <c r="L147" s="58"/>
      <c r="M147" s="58"/>
      <c r="N147" s="58"/>
      <c r="O147" s="58"/>
      <c r="P147" s="57"/>
      <c r="Q147" s="58"/>
      <c r="R147" s="58"/>
      <c r="S147" s="58"/>
      <c r="T147" s="57"/>
      <c r="U147" s="55"/>
      <c r="V147" s="55"/>
    </row>
    <row r="148" spans="1:20" s="11" customFormat="1" ht="13.5" customHeight="1">
      <c r="A148" s="90" t="s">
        <v>44</v>
      </c>
      <c r="D148" s="91"/>
      <c r="E148" s="92" t="s">
        <v>45</v>
      </c>
      <c r="F148" s="88"/>
      <c r="G148" s="88"/>
      <c r="L148" s="88"/>
      <c r="M148" s="88"/>
      <c r="N148" s="88"/>
      <c r="O148" s="88"/>
      <c r="Q148" s="89"/>
      <c r="R148" s="89"/>
      <c r="S148" s="89"/>
      <c r="T148" s="87"/>
    </row>
    <row r="149" spans="1:20" s="11" customFormat="1" ht="13.5" customHeight="1">
      <c r="A149" s="11" t="s">
        <v>58</v>
      </c>
      <c r="D149" s="91"/>
      <c r="E149" s="85" t="s">
        <v>59</v>
      </c>
      <c r="F149" s="88"/>
      <c r="G149" s="88"/>
      <c r="L149" s="88"/>
      <c r="M149" s="88"/>
      <c r="N149" s="88"/>
      <c r="O149" s="88"/>
      <c r="Q149" s="89"/>
      <c r="R149" s="89"/>
      <c r="S149" s="89"/>
      <c r="T149" s="87"/>
    </row>
    <row r="150" spans="1:20" s="11" customFormat="1" ht="13.5" customHeight="1">
      <c r="A150" s="11" t="s">
        <v>63</v>
      </c>
      <c r="D150" s="91"/>
      <c r="E150" s="11" t="s">
        <v>63</v>
      </c>
      <c r="F150" s="88"/>
      <c r="G150" s="88"/>
      <c r="L150" s="88"/>
      <c r="M150" s="88"/>
      <c r="N150" s="88"/>
      <c r="O150" s="88"/>
      <c r="Q150" s="89"/>
      <c r="R150" s="89"/>
      <c r="S150" s="89"/>
      <c r="T150" s="87"/>
    </row>
    <row r="151" spans="1:20" s="11" customFormat="1" ht="13.5" customHeight="1">
      <c r="A151" s="11" t="s">
        <v>65</v>
      </c>
      <c r="B151" s="197"/>
      <c r="D151" s="91"/>
      <c r="E151" s="87" t="s">
        <v>55</v>
      </c>
      <c r="F151" s="88"/>
      <c r="G151" s="88"/>
      <c r="L151" s="88"/>
      <c r="M151" s="88"/>
      <c r="N151" s="88"/>
      <c r="O151" s="88"/>
      <c r="Q151" s="89"/>
      <c r="R151" s="89"/>
      <c r="S151" s="89"/>
      <c r="T151" s="87"/>
    </row>
    <row r="152" spans="1:6" ht="12.75">
      <c r="A152" s="11"/>
      <c r="C152" s="197"/>
      <c r="D152" s="198"/>
      <c r="E152" s="11"/>
      <c r="F152" s="197"/>
    </row>
    <row r="153" spans="1:5" ht="12.75">
      <c r="A153" s="197"/>
      <c r="E153" s="199"/>
    </row>
  </sheetData>
  <mergeCells count="32">
    <mergeCell ref="H132:K132"/>
    <mergeCell ref="R129:S129"/>
    <mergeCell ref="D3:E3"/>
    <mergeCell ref="D2:E2"/>
    <mergeCell ref="F4:G4"/>
    <mergeCell ref="R3:S3"/>
    <mergeCell ref="H3:O3"/>
    <mergeCell ref="H129:O129"/>
    <mergeCell ref="H5:K5"/>
    <mergeCell ref="A1:V1"/>
    <mergeCell ref="A146:B146"/>
    <mergeCell ref="A122:B122"/>
    <mergeCell ref="D130:E130"/>
    <mergeCell ref="D129:E129"/>
    <mergeCell ref="A144:B144"/>
    <mergeCell ref="A128:V128"/>
    <mergeCell ref="R130:S130"/>
    <mergeCell ref="P130:Q130"/>
    <mergeCell ref="F129:G129"/>
    <mergeCell ref="L132:O132"/>
    <mergeCell ref="L5:O5"/>
    <mergeCell ref="P3:Q3"/>
    <mergeCell ref="F3:G3"/>
    <mergeCell ref="F131:G131"/>
    <mergeCell ref="F130:G130"/>
    <mergeCell ref="H130:O130"/>
    <mergeCell ref="H131:O131"/>
    <mergeCell ref="P129:Q129"/>
    <mergeCell ref="P2:Q2"/>
    <mergeCell ref="F2:G2"/>
    <mergeCell ref="H2:O2"/>
    <mergeCell ref="R2:S2"/>
  </mergeCells>
  <printOptions horizontalCentered="1"/>
  <pageMargins left="0.03937007874015748" right="0.03937007874015748" top="0.5905511811023623" bottom="0.3937007874015748" header="0.1968503937007874" footer="0.11811023622047245"/>
  <pageSetup fitToHeight="3" fitToWidth="1" horizontalDpi="600" verticalDpi="600" orientation="landscape" paperSize="9" scale="62" r:id="rId1"/>
  <headerFooter alignWithMargins="0">
    <oddFooter>&amp;C&amp;P&amp;R&amp;8  UNOHCI - Oil4Food, &amp;D</oddFooter>
  </headerFooter>
  <rowBreaks count="1" manualBreakCount="1">
    <brk id="66" max="2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United Nations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talshalchi</dc:creator>
  <cp:keywords/>
  <dc:description/>
  <cp:lastModifiedBy>default</cp:lastModifiedBy>
  <cp:lastPrinted>2002-07-02T11:38:59Z</cp:lastPrinted>
  <dcterms:created xsi:type="dcterms:W3CDTF">2001-01-03T08:12:24Z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